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19320" windowHeight="10215" tabRatio="840"/>
  </bookViews>
  <sheets>
    <sheet name="Справка СЧА" sheetId="2" r:id="rId1"/>
    <sheet name="III Подраздел 1" sheetId="3" r:id="rId2"/>
    <sheet name="III Подраздел 2" sheetId="4" r:id="rId3"/>
    <sheet name="III Подраздел 3" sheetId="5" r:id="rId4"/>
    <sheet name="III Подраздел 4" sheetId="6" r:id="rId5"/>
    <sheet name="III Подраздел 6" sheetId="8" r:id="rId6"/>
    <sheet name="III Подраздел 5" sheetId="7" r:id="rId7"/>
    <sheet name="III Подраздел 7" sheetId="9" r:id="rId8"/>
    <sheet name="III Подраздел 8" sheetId="10" r:id="rId9"/>
    <sheet name="IV Подраздел 1" sheetId="11" r:id="rId10"/>
    <sheet name="IV Подраздел 2" sheetId="14" r:id="rId1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3"/>
  <c r="H9"/>
  <c r="E42" i="2"/>
  <c r="I14" i="14"/>
  <c r="I13"/>
  <c r="I12"/>
  <c r="I11"/>
  <c r="I10"/>
  <c r="I9"/>
  <c r="I8"/>
  <c r="I7"/>
  <c r="H14"/>
  <c r="J18" i="10" l="1"/>
  <c r="J17"/>
  <c r="J77" i="4" l="1"/>
  <c r="C129" i="2" l="1"/>
  <c r="I20" i="10" l="1"/>
  <c r="H20"/>
  <c r="I17"/>
  <c r="C130" i="2" l="1"/>
  <c r="C133" l="1"/>
  <c r="E130" s="1"/>
  <c r="D130"/>
  <c r="E131" l="1"/>
  <c r="E129"/>
  <c r="E133"/>
  <c r="E132"/>
  <c r="D133"/>
  <c r="C113"/>
  <c r="D113" l="1"/>
  <c r="C42" l="1"/>
  <c r="G8" i="11" l="1"/>
  <c r="H8" l="1"/>
  <c r="D41" i="2" l="1"/>
  <c r="D33" s="1"/>
  <c r="C41" l="1"/>
  <c r="C33" l="1"/>
  <c r="C27"/>
  <c r="H11" i="3"/>
  <c r="C22" i="2" l="1"/>
  <c r="D103" l="1"/>
  <c r="D99" s="1"/>
  <c r="E103"/>
  <c r="E99" s="1"/>
  <c r="F103"/>
  <c r="F99" s="1"/>
  <c r="C103"/>
  <c r="C99" s="1"/>
  <c r="D91"/>
  <c r="E91"/>
  <c r="F91"/>
  <c r="C91"/>
  <c r="D80"/>
  <c r="E80"/>
  <c r="F80"/>
  <c r="C80"/>
  <c r="D69"/>
  <c r="E69"/>
  <c r="F69"/>
  <c r="D71"/>
  <c r="E71"/>
  <c r="F71"/>
  <c r="C71"/>
  <c r="C69"/>
  <c r="D55"/>
  <c r="D54" s="1"/>
  <c r="E55"/>
  <c r="E54" s="1"/>
  <c r="F55"/>
  <c r="F54" s="1"/>
  <c r="C55"/>
  <c r="C54" s="1"/>
  <c r="D34"/>
  <c r="E34"/>
  <c r="F34"/>
  <c r="E45"/>
  <c r="F45"/>
  <c r="C45"/>
  <c r="C34"/>
  <c r="D22"/>
  <c r="D21" s="1"/>
  <c r="D25"/>
  <c r="E25"/>
  <c r="F25"/>
  <c r="C21"/>
  <c r="C123" l="1"/>
  <c r="E68"/>
  <c r="C68"/>
  <c r="D68"/>
  <c r="F68"/>
  <c r="D123"/>
  <c r="E115" l="1"/>
  <c r="E23"/>
  <c r="E114"/>
  <c r="K57" i="4"/>
  <c r="K61"/>
  <c r="K65"/>
  <c r="K67"/>
  <c r="K68"/>
  <c r="K59"/>
  <c r="K66"/>
  <c r="K64"/>
  <c r="K62"/>
  <c r="K60"/>
  <c r="K63"/>
  <c r="K58"/>
  <c r="E33" i="2"/>
  <c r="K69" i="4"/>
  <c r="K70"/>
  <c r="K76"/>
  <c r="K74"/>
  <c r="K75"/>
  <c r="K73"/>
  <c r="K71"/>
  <c r="C139" i="2"/>
  <c r="E117"/>
  <c r="E116"/>
  <c r="E43"/>
  <c r="D139"/>
  <c r="D141" s="1"/>
  <c r="F130" l="1"/>
  <c r="F114"/>
  <c r="F129"/>
  <c r="F131"/>
  <c r="F113"/>
  <c r="F115"/>
  <c r="F42"/>
  <c r="F23"/>
  <c r="E123"/>
  <c r="F22"/>
  <c r="F21" s="1"/>
  <c r="F133"/>
  <c r="K77" i="4"/>
  <c r="E41" i="2"/>
  <c r="E22"/>
  <c r="E21" s="1"/>
  <c r="F132"/>
  <c r="I11" i="3"/>
  <c r="F116" i="2"/>
  <c r="F117"/>
  <c r="C141"/>
  <c r="F43"/>
  <c r="F41" l="1"/>
  <c r="F33"/>
</calcChain>
</file>

<file path=xl/sharedStrings.xml><?xml version="1.0" encoding="utf-8"?>
<sst xmlns="http://schemas.openxmlformats.org/spreadsheetml/2006/main" count="1360" uniqueCount="534">
  <si>
    <t>Подраздел 5. Имущественные права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</si>
  <si>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Подраздел 5.1. Имущественные права из договоров участия в долевом строительстве объектов недвижимого имущества</t>
  </si>
  <si>
    <t>№ строки</t>
  </si>
  <si>
    <t>Номер договора</t>
  </si>
  <si>
    <t>Дата заключения договора</t>
  </si>
  <si>
    <t>Срок исполнения договора</t>
  </si>
  <si>
    <t>Наименование застройщика</t>
  </si>
  <si>
    <t>ОГРН/TIN застройщика</t>
  </si>
  <si>
    <t>Вид объекта долевого строительства</t>
  </si>
  <si>
    <t>Назначение объекта долевого строительства</t>
  </si>
  <si>
    <t>Адрес (местоположение) объекта долевого строительства</t>
  </si>
  <si>
    <t>Стоимость актива</t>
  </si>
  <si>
    <t>Доля от общей стоимости активов, %</t>
  </si>
  <si>
    <t>Примечание</t>
  </si>
  <si>
    <t>Итого</t>
  </si>
  <si>
    <t>х</t>
  </si>
  <si>
    <t>Подраздел 5.2.  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собтсвенности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имущество в строительство объекта недвижимости</t>
  </si>
  <si>
    <t>№ п/п</t>
  </si>
  <si>
    <t>Наименование контрагента по договору</t>
  </si>
  <si>
    <t>ОГРН/TIN контрагента по договору</t>
  </si>
  <si>
    <t>Вид объекта недвижимости, в отношении которого заключен договор</t>
  </si>
  <si>
    <t>Назначение объекта недвижимости, в отношении которого заключен договор</t>
  </si>
  <si>
    <t>Адрес (местоположение) объекта недвижимости, в отношении которого заключен договор</t>
  </si>
  <si>
    <t>Подраздел 5.4. 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</si>
  <si>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Наименование и назначение объекта недвижимости, в отношении которого заключен договор</t>
  </si>
  <si>
    <t>Подраздел 5.5. Иные имущественные права</t>
  </si>
  <si>
    <t>Сведения, позволяющие определенно установить имущественные права</t>
  </si>
  <si>
    <t xml:space="preserve"> </t>
  </si>
  <si>
    <t xml:space="preserve">Подраздел 6. Денежные требования по кредитным договорам и договорам займа, в том числе удостоверенные закладные </t>
  </si>
  <si>
    <t>Подраздел 6.1. Денежные требования по кредитным договорам и договорам займа</t>
  </si>
  <si>
    <t>Подраздел 6.1.1. Денежные требования по кредитным договорам и договорам займа (должник - физическое лицо)</t>
  </si>
  <si>
    <t>Номер кредитного договора (договора займа)</t>
  </si>
  <si>
    <t>Дата кредитного договора (договора займа)</t>
  </si>
  <si>
    <t>Фамилия, имя, отчество (при наличии) должника по договору</t>
  </si>
  <si>
    <t>Сведения о документе, удостоверяющем личность должника по договору</t>
  </si>
  <si>
    <t>Способ обеспечения исполнения обязательств по договору</t>
  </si>
  <si>
    <t>Подраздел 6.1.2. Денежные требования по кредитным договорам и договорам займа (должник - юридическое лицо)</t>
  </si>
  <si>
    <t>Наименование должника по договору</t>
  </si>
  <si>
    <t>Место нахождения должника по договору</t>
  </si>
  <si>
    <t>ОГРН/TIN должника по договору</t>
  </si>
  <si>
    <t>Подраздел 6.2. Закладные</t>
  </si>
  <si>
    <t>6.2.1. Закладные (должник - физическое лицо)</t>
  </si>
  <si>
    <t>6.2.2. Закладные (должник - юридическое лицо)</t>
  </si>
  <si>
    <t>Подраздел 7. Иное имущество, не указанное в подразделах 1-6</t>
  </si>
  <si>
    <t>Подраздел 7.1. Доли в уставных капиталах российских обществ с ограниченной ответственностью</t>
  </si>
  <si>
    <t>Наименование общества с ограниченной ответственностью</t>
  </si>
  <si>
    <t>ОГРН общества с ограниченной ответственностью</t>
  </si>
  <si>
    <t>Виды деятельности, осуществляемые обществом с ограниченной ответственностью</t>
  </si>
  <si>
    <t>Размер доли в уставном капитале российского общества с ограниченной ответственностью, %</t>
  </si>
  <si>
    <t>Подраздел 7.2. Права участия в уставных капиталах иностранных коммерческих организаций</t>
  </si>
  <si>
    <t>Наименование иностранной коммерческой организации</t>
  </si>
  <si>
    <t>Код государства регистрации (инкорпорации) иностранной коммерческой организации</t>
  </si>
  <si>
    <t>TIN иностранной комерческой организации</t>
  </si>
  <si>
    <t>Виды деятельности, осуществляемые иностранной коммерческой организацией</t>
  </si>
  <si>
    <t>Размер прав участия в уставном капитале иностранной коммерческой организации, %</t>
  </si>
  <si>
    <t>Подраздел 7.3. Проектная документация для строительства или реконструкции объекта недвижимости</t>
  </si>
  <si>
    <t>№ строка</t>
  </si>
  <si>
    <t>Вид объекта недвижимого имущества</t>
  </si>
  <si>
    <t>Назначение объекта недвижимого имущества</t>
  </si>
  <si>
    <t>Код государства, на территории которого располагается объект недвижимости</t>
  </si>
  <si>
    <t>Адрес (местоположение) объекта</t>
  </si>
  <si>
    <t>Назначение проектной документации (для строительства или для реконструкции)</t>
  </si>
  <si>
    <t>Подраздел 7.4. Драгоценные металлы</t>
  </si>
  <si>
    <t>Вид драгоценного металла</t>
  </si>
  <si>
    <t>Масса драгоценного металла, грамм</t>
  </si>
  <si>
    <t>Место хранения драгоценного металла</t>
  </si>
  <si>
    <t>Доля общей стоимости активов, %</t>
  </si>
  <si>
    <t>Подраздел 7.5. Требования к кредитной организации выплатить денежный эквивалент драгоценных металлов по текущему курсу</t>
  </si>
  <si>
    <t xml:space="preserve">Масса драгоценного металла, в отношении которого в состав активов входит требование к кредитной организации, грамм  </t>
  </si>
  <si>
    <t>Наименование кредитной организации, требование к которой входит в состав активов</t>
  </si>
  <si>
    <t>ОГРН кредитной организации, требование к которой входит в состав автивов фонда</t>
  </si>
  <si>
    <t>Подраздел 7.6. Художественные ценности</t>
  </si>
  <si>
    <t>Сведения, позволяющие определенно установить художественную ценность</t>
  </si>
  <si>
    <t>Количество в составе активов, штук</t>
  </si>
  <si>
    <t>Подраздел 7.7. Иное имущество, не указанное в подразделах с 7.1 - 7.6</t>
  </si>
  <si>
    <t>Сведения, позволяющие определенно установить имущество</t>
  </si>
  <si>
    <t>Подраздел 8. Дебиторская задолженность</t>
  </si>
  <si>
    <t>Подраздел 8.1. Дебиторская задолженность (должник - физическое лицо)</t>
  </si>
  <si>
    <t>Вид (описание) задолженности</t>
  </si>
  <si>
    <t>Основание возникновения задолженности</t>
  </si>
  <si>
    <t>Дата окончания срока погашения задолженности</t>
  </si>
  <si>
    <t>Фамилия, имя, отчество (при наличии) должника</t>
  </si>
  <si>
    <t>Сведения о документе, удостоверяющем личность должника</t>
  </si>
  <si>
    <t>Сумма дебиторской задолженности. Стоимость для расчета стоимости чистых активов</t>
  </si>
  <si>
    <t>Сумма дебиторской задолженности. Фактическая сумма задолженности</t>
  </si>
  <si>
    <t>Подраздел 8.2. Дебиторская задолженность (должник - юридическое лицо)</t>
  </si>
  <si>
    <t>Наименование должника</t>
  </si>
  <si>
    <t>Место нахождения должника</t>
  </si>
  <si>
    <t>Фамилия, имя, отчество (при наличии) кредитора</t>
  </si>
  <si>
    <t>Сведения о документе, удостоверяющем личность кредитора</t>
  </si>
  <si>
    <t>Сумма кредиторской задолженности</t>
  </si>
  <si>
    <t>Доля от общей величина обязательств, %</t>
  </si>
  <si>
    <t>Наименование кредитора</t>
  </si>
  <si>
    <t>Место нахождения кредитора</t>
  </si>
  <si>
    <t>ОГРН/TIN кредитора по договору</t>
  </si>
  <si>
    <t>Доля от общей величины обязательств, %</t>
  </si>
  <si>
    <t>Подраздел 2.8. Векселя российских хозяйственных обществ</t>
  </si>
  <si>
    <t>Наименование векселедателя</t>
  </si>
  <si>
    <t>ОГРН векселедателя</t>
  </si>
  <si>
    <t>ИНН векселедателя</t>
  </si>
  <si>
    <t>Организационно-правовая форма векселедателя</t>
  </si>
  <si>
    <t>Срок платежа по векселю</t>
  </si>
  <si>
    <t>Cтоимость актива</t>
  </si>
  <si>
    <t>Доля от общей стоимости активов,%</t>
  </si>
  <si>
    <t>Подраздел 2.9. Облигации с ипотечным покрытием</t>
  </si>
  <si>
    <t>Наименование 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</si>
  <si>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</si>
  <si>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</si>
  <si>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</si>
  <si>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</si>
  <si>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</si>
  <si>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</si>
  <si>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Наименование биржи</t>
  </si>
  <si>
    <t>Подраздел 2.10. Ипотечные сертификаты участия</t>
  </si>
  <si>
    <t>Индивидуальное обозначение, идентифицирующее ипотечные сертификаты участия с ипотечным покрытием</t>
  </si>
  <si>
    <t>Регистрационный номер правил доверительного управления ипотечным покрытием</t>
  </si>
  <si>
    <t>Наименование управляющего ипотечным покрытием</t>
  </si>
  <si>
    <t>ИНН управляющего ипотечным покрытием</t>
  </si>
  <si>
    <t>Подраздел 2.11. Иные ценные бумаги</t>
  </si>
  <si>
    <t>Сведения, позволяющие определенно установить ценные бумаги</t>
  </si>
  <si>
    <t>ИНН лица, обязанного по ценным бумагам</t>
  </si>
  <si>
    <t>Подраздел 3. Ценные бумаги иностранных эмитентов</t>
  </si>
  <si>
    <t>Подраздел 3.1.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</si>
  <si>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</si>
  <si>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</si>
  <si>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</si>
  <si>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Подраздел 3.2. Облигации иностранных государств</t>
  </si>
  <si>
    <t>Код государстварегистрации (инкорпорации) эмитента</t>
  </si>
  <si>
    <t>Подраздел 3.3. Облигации международных финансовых организаций</t>
  </si>
  <si>
    <t>Количество в составе активова, штук</t>
  </si>
  <si>
    <t>Подраздел 3.4. Иностранные депозитарные расписки</t>
  </si>
  <si>
    <t>Наименование эмитента представляемых ценных бумаг</t>
  </si>
  <si>
    <t>ИНН/TIN эмитента представляемых ценных бумаг</t>
  </si>
  <si>
    <t>Вид представляемых ценных бумаг</t>
  </si>
  <si>
    <t>Регистрационный номер представляемых ценных бумаг</t>
  </si>
  <si>
    <t>Код ISIN представляемых ценных бумаг</t>
  </si>
  <si>
    <t>Код государства регистрации (инкорпорации) эмитента представляемых ценных бумаг</t>
  </si>
  <si>
    <t>Доля от общего количества размещенных ценных бумаг, %</t>
  </si>
  <si>
    <t>Подраздел 3.5. Паи (акции) иностранных инвестиционных фондов</t>
  </si>
  <si>
    <t>Наименование инвестиционного фонда</t>
  </si>
  <si>
    <t>Код государства регистрации (инкорпорации) инвестиционного фонда</t>
  </si>
  <si>
    <t>TIN инвестиционного фонда</t>
  </si>
  <si>
    <t>Вид ценных бумаг инвестиционного фонда</t>
  </si>
  <si>
    <t>Наименование лица, выдавшего паи (выпустившего акции (если выдачу паев (выпуск акций) осуществил не инвестиционный фонд</t>
  </si>
  <si>
    <t>Подраздел 3.6. Акции иностранных акционерных обществ</t>
  </si>
  <si>
    <t>Подраздел 3.7. Иные ценные бумаги</t>
  </si>
  <si>
    <t>TIN лица, обязанного по ценным бумагам</t>
  </si>
  <si>
    <t>Подраздел 4. недвижимое имущество и права аренды недвижимого имущества</t>
  </si>
  <si>
    <t>Подраздел 4.1. Недвижимое имущество</t>
  </si>
  <si>
    <t>Кадастровый номер объекта (если имеется)</t>
  </si>
  <si>
    <t>Вид объекта</t>
  </si>
  <si>
    <t>Назначение объекта недвижимого имущества (для земельных участков – категория земель и вид разрешенного использования)</t>
  </si>
  <si>
    <t>Подраздел 4.2. Право аренды недвижимого имущества</t>
  </si>
  <si>
    <t>Подраздел 4.2.1. Право аренды недвижимого имущества (арендодатель - физическое лицо)</t>
  </si>
  <si>
    <t>Фамилия, имя, отчество (при наличии) арендодателя</t>
  </si>
  <si>
    <t>Сведения о документе, удостоверяющем личность арендодателя</t>
  </si>
  <si>
    <t>Дата окончания срока аренды</t>
  </si>
  <si>
    <t>Наименование арендодателя</t>
  </si>
  <si>
    <t>ОГРН/TIN арендодателя</t>
  </si>
  <si>
    <t>Место нахождения арендодателя</t>
  </si>
  <si>
    <t>Назначение объекта недвижимого имущества (для земельных участков - категория земель и вид разрешенного использования)</t>
  </si>
  <si>
    <t>Код государства, на территории которого располагается объект</t>
  </si>
  <si>
    <t>СПРАВКА О СТОИМОСТИ ЧИСТЫХ АКТИВОВ, В ТОМ ЧИСЛЕ СТОИМОСТИ АКТИВОВ (ИМУЩЕСТВА) АКЦИОНЕРНОГО ИНВЕСТИЦИОННОГО ФОНДА (ПАЕВОГО ИНВЕСТИЦИОННОГО ФОНДА)</t>
  </si>
  <si>
    <t>Раздел I. Реквизиты акционерного инвестиционного фонда (паевого инвестиционного фонда)</t>
  </si>
  <si>
    <t>Раздел II. Параметры справки о стоимости чистых активов</t>
  </si>
  <si>
    <t>Текущая отчетная дата</t>
  </si>
  <si>
    <t>Предыдущая отчетная дата</t>
  </si>
  <si>
    <t>Код валюты, в которой определена стоимость чистых активов</t>
  </si>
  <si>
    <t>Раздел III. Активы</t>
  </si>
  <si>
    <t>Подраздел 1. Денежные средства</t>
  </si>
  <si>
    <t>Наименование показателя</t>
  </si>
  <si>
    <t>Код строки</t>
  </si>
  <si>
    <t>Сумма на текущую отчетную дату</t>
  </si>
  <si>
    <t>Сумма на предыдущую отчетную дату</t>
  </si>
  <si>
    <t>Доля от общей стоимости активов на текущую отчетную дату, %</t>
  </si>
  <si>
    <t>Доля от стоимости чистых активов на текущую отчетную дату,%</t>
  </si>
  <si>
    <t>Денежные средства - всего</t>
  </si>
  <si>
    <t>в иностранной валюте</t>
  </si>
  <si>
    <t>на счетах по депозиту в кредитных организациях - всего</t>
  </si>
  <si>
    <t>Подраздел 2. Ценные бумаги российских эмитентов (за исключением закладных)</t>
  </si>
  <si>
    <t>Сумма (стоимость) на текущую отчетную дату</t>
  </si>
  <si>
    <t>Сумма (стоимость) на предыдущую отчетную дату</t>
  </si>
  <si>
    <t>Доля от стоимости чистых активов на текущую отчетную дату, %</t>
  </si>
  <si>
    <t>Ценные бумаги российских эмитентов - всего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</si>
  <si>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</si>
  <si>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</si>
  <si>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</si>
  <si>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российские депозитарные расписки</t>
  </si>
  <si>
    <t>инвестиционные паи паевых инвестиционных фондов</t>
  </si>
  <si>
    <t>акции российских акционерных обществ - всего</t>
  </si>
  <si>
    <t>векселя российских хозяйственных обществ</t>
  </si>
  <si>
    <t>ипотечные ценные бумаги - всего</t>
  </si>
  <si>
    <t>иные ценные бумаги</t>
  </si>
  <si>
    <t>Ценные бумаги иностранных эмитентов - всего</t>
  </si>
  <si>
    <t xml:space="preserve">    облигации иностранных государств</t>
  </si>
  <si>
    <t>облигации международных финансовых организаций</t>
  </si>
  <si>
    <t>иностранные депозитарные расписки</t>
  </si>
  <si>
    <t>паи (акции) иностранных инвестиционных фондов</t>
  </si>
  <si>
    <t>акции иностранных акционерных обществ</t>
  </si>
  <si>
    <t>Подраздел 4. Недвижимое имущество и права аренды недвижимого имущества</t>
  </si>
  <si>
    <t>Недвижимое имущество и права аренды на недвижимое имущество - всего</t>
  </si>
  <si>
    <t>недвижимое имущество, находящееся на территории иностранных государств- всего</t>
  </si>
  <si>
    <t>права аренды недвижимого имущества, находящегося на территории Российской Федерации</t>
  </si>
  <si>
    <t>права аренды недвижимого имущества, находящегося на территории иностранных государств</t>
  </si>
  <si>
    <t>Имущественные права - всего</t>
  </si>
  <si>
    <t>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имущество в строительство объекта недвижимости</t>
  </si>
  <si>
    <t>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</si>
  <si>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</si>
  <si>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иные имущественные права</t>
  </si>
  <si>
    <t>Подраздел 6. Денежные требования по кредитным договорам и договорам займа, в том числе удостоверенные закладными</t>
  </si>
  <si>
    <t>Денежные требования по кредитным договорам и договорам займа, в том числе удостоверенные закладными - всего</t>
  </si>
  <si>
    <t>закладные</t>
  </si>
  <si>
    <t>Иное имущество - всего</t>
  </si>
  <si>
    <t>права участия в уставных капиталах иностранных коммерческих организаций</t>
  </si>
  <si>
    <t>проектная документация для строительства или реконструкции объекта недвижимости</t>
  </si>
  <si>
    <t>драгоценные металлы и требования к кредитной организации выплатить их денежный эквивалент - всего</t>
  </si>
  <si>
    <t xml:space="preserve">     требования к кредитной организации выплатить денежный эквивалент драгоценных металлов</t>
  </si>
  <si>
    <t>художественные ценности</t>
  </si>
  <si>
    <t>иное имущество, не указанное с в строках 07.01-07.05</t>
  </si>
  <si>
    <t>Дебиторская задолженность - всего</t>
  </si>
  <si>
    <t>по сделкам</t>
  </si>
  <si>
    <t>по процентному (купонному) доходу по денежным средствам на счетах и во вкладах, а также по ценным бумагам</t>
  </si>
  <si>
    <t>прочая</t>
  </si>
  <si>
    <t>Подраздел 9. Общая стоимость активов</t>
  </si>
  <si>
    <t>Стоимость на текущую отчетную дату</t>
  </si>
  <si>
    <t>Стоимость на предыдущую отчетную дату</t>
  </si>
  <si>
    <t>Доля от стоимости чистых активов на текущую отчтеную дату, %</t>
  </si>
  <si>
    <t>Общая стоимость активов (сумма строк 01+02+03+04+05+06+07+08)</t>
  </si>
  <si>
    <t>Раздел IV. Обязательства</t>
  </si>
  <si>
    <t>Величина на текущую отчетную дату</t>
  </si>
  <si>
    <t>Величина на предыдущую отчетную дату</t>
  </si>
  <si>
    <t>Доля от общей величины обязательств на текущую отчетную дату, %</t>
  </si>
  <si>
    <t>Кредиторская задолженность</t>
  </si>
  <si>
    <t>Резерв на выплату вознаграждения - всего</t>
  </si>
  <si>
    <t xml:space="preserve">    специализированному депозитарию, лицу, осуществляющему ведение реестра, аудиторской организации, оценщику и бирже</t>
  </si>
  <si>
    <t>Общая величина обязательств (сумма строк 10+11)</t>
  </si>
  <si>
    <t>Раздел V. Стоимость чистых активов</t>
  </si>
  <si>
    <t>Значение показателя на текущую отчетную дату</t>
  </si>
  <si>
    <t>Значение показателя на предыдущую отчетную дату</t>
  </si>
  <si>
    <t>Стоимость чистых активов (разность строк 09-12)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</si>
  <si>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</si>
  <si>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расччете на одну акцию (расчетная стоимость инвестиционного пая паевого инвестиционноо фонда) (частное от деления строк 13/14)</t>
  </si>
  <si>
    <t>Расшифровки раздела III "Активы"</t>
  </si>
  <si>
    <t>1.1. Денежный средства на счетах в кредитных организациях</t>
  </si>
  <si>
    <t>Наименование кредитной организации, с которой заключен договор (договоры) банковского счета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</si>
  <si>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</si>
  <si>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</si>
  <si>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</si>
  <si>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</si>
  <si>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прочее)</t>
  </si>
  <si>
    <t>Сумма денежных средств</t>
  </si>
  <si>
    <t>1.2. Денежные средства на счетах по депозиту в кредитных организациях</t>
  </si>
  <si>
    <t>Наименование кредитной организации, в которой открыт счет по депозиту</t>
  </si>
  <si>
    <t>Код валюты счета по депозиту</t>
  </si>
  <si>
    <t>Срок возврата денежных средств</t>
  </si>
  <si>
    <t>Подраздел 2.1. Облигации российских хозяйственных обществ</t>
  </si>
  <si>
    <t>Подраздел 2.2. Государственные ценные бумаги Российской Федерации</t>
  </si>
  <si>
    <t>Государственный регистрационный номер выпуска</t>
  </si>
  <si>
    <t>Подраздел 2.3. Государственные ценные бумаги субъектов Российской Федерации</t>
  </si>
  <si>
    <t>Наименование субъекта РФ, от имени которого выпущены ценные бумаги</t>
  </si>
  <si>
    <t>Подраздел 2.4. Муниципальные ценные бумаги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</si>
  <si>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</si>
  <si>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ISIN (если имеется)</t>
  </si>
  <si>
    <t>Подраздел 2.5. Российские депозитарные расписки</t>
  </si>
  <si>
    <t>Код ISIN</t>
  </si>
  <si>
    <t>TIN эмитента представляемых ценных бумаг</t>
  </si>
  <si>
    <t>Вид  представляемых ценных бумаг</t>
  </si>
  <si>
    <t>Подраздел 2.6. Инвестиционные паи паевых инвестиционных фондов</t>
  </si>
  <si>
    <t>Полное наименование паевого инвестиционного фонда</t>
  </si>
  <si>
    <t>Регистрационный номер правил доверительного управления фондом</t>
  </si>
  <si>
    <t>Наименование управляющей компании паевого инвестиционного фонда</t>
  </si>
  <si>
    <t>ИНН управляющей компании паевого инвестиционного фонда</t>
  </si>
  <si>
    <t>Подраздел 2.7. Акции российских акционерных обществ</t>
  </si>
  <si>
    <t>Категория акций</t>
  </si>
  <si>
    <t>Итого:</t>
  </si>
  <si>
    <t>Полное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</si>
  <si>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</si>
  <si>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</si>
  <si>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</si>
  <si>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01</t>
  </si>
  <si>
    <t>01.01</t>
  </si>
  <si>
    <t>01.01.01</t>
  </si>
  <si>
    <t>01.01.02</t>
  </si>
  <si>
    <t>01.02</t>
  </si>
  <si>
    <t>01.02.01</t>
  </si>
  <si>
    <t>01.02.02</t>
  </si>
  <si>
    <t>в том числе: на счетах в кредитных организациях - всего</t>
  </si>
  <si>
    <t>в том числе: в валюте Российской Федерации</t>
  </si>
  <si>
    <t>02</t>
  </si>
  <si>
    <t>02.01</t>
  </si>
  <si>
    <t>02.01.01</t>
  </si>
  <si>
    <t>02.02</t>
  </si>
  <si>
    <t>02.03</t>
  </si>
  <si>
    <t>02.04</t>
  </si>
  <si>
    <t>02.05</t>
  </si>
  <si>
    <t>02.06</t>
  </si>
  <si>
    <t>02.07</t>
  </si>
  <si>
    <t>02.07.01</t>
  </si>
  <si>
    <t>02.07.02</t>
  </si>
  <si>
    <t>02.08</t>
  </si>
  <si>
    <t>02.09</t>
  </si>
  <si>
    <t>02.09.01</t>
  </si>
  <si>
    <t>02.09.02</t>
  </si>
  <si>
    <t>02.10</t>
  </si>
  <si>
    <t>в том числе: облигации российских хозяйственных обществ (за исключением облигаций с ипотечным покрытием) - всего</t>
  </si>
  <si>
    <t>из них: биржевые облигации российских хозяйственных обществ</t>
  </si>
  <si>
    <t>в том числе: акции публичных акционерных обществ</t>
  </si>
  <si>
    <t>акции непубличных акционерных обществ</t>
  </si>
  <si>
    <t>в том числе: облигации с ипотечным покрытием</t>
  </si>
  <si>
    <t>ипотечные сертификаты участия</t>
  </si>
  <si>
    <t>03</t>
  </si>
  <si>
    <t>03.01</t>
  </si>
  <si>
    <t>03.01.01</t>
  </si>
  <si>
    <t>03.01.02</t>
  </si>
  <si>
    <t>03.02</t>
  </si>
  <si>
    <t>03.03</t>
  </si>
  <si>
    <t>03.04</t>
  </si>
  <si>
    <t>03.05</t>
  </si>
  <si>
    <t>03.06</t>
  </si>
  <si>
    <t>в том числе: облигации иностранных эмитентов - всего</t>
  </si>
  <si>
    <t xml:space="preserve">    в том числе: облигации иностранных коммерческих организаций</t>
  </si>
  <si>
    <t>04</t>
  </si>
  <si>
    <t>04.01</t>
  </si>
  <si>
    <t>04.01.01</t>
  </si>
  <si>
    <t>04.02</t>
  </si>
  <si>
    <t>04.02.01</t>
  </si>
  <si>
    <t>04.03</t>
  </si>
  <si>
    <t>04.04</t>
  </si>
  <si>
    <t>в том числе: недвижимое имущество, находящееся на территории Российской Федерации - всего</t>
  </si>
  <si>
    <t xml:space="preserve">    из него: объекты незавершенного строительства</t>
  </si>
  <si>
    <t>05</t>
  </si>
  <si>
    <t>05.01</t>
  </si>
  <si>
    <t>05.02</t>
  </si>
  <si>
    <t>05.03</t>
  </si>
  <si>
    <t>05.04</t>
  </si>
  <si>
    <t>05.05</t>
  </si>
  <si>
    <t>в том числе: имущественные права из договоров участия в долевом строительстве объектов недвижимого имущества</t>
  </si>
  <si>
    <t>06</t>
  </si>
  <si>
    <t>06.01</t>
  </si>
  <si>
    <t>06.02</t>
  </si>
  <si>
    <t>в том числе: денежные требования по кредитным договорам и договорам займа, не удостоверенные закладными</t>
  </si>
  <si>
    <t>07</t>
  </si>
  <si>
    <t>07.01</t>
  </si>
  <si>
    <t>07.02</t>
  </si>
  <si>
    <t>07.03</t>
  </si>
  <si>
    <t>07.04</t>
  </si>
  <si>
    <t>07.04.01</t>
  </si>
  <si>
    <t>07.04.02</t>
  </si>
  <si>
    <t>07.05</t>
  </si>
  <si>
    <t>07.06</t>
  </si>
  <si>
    <t>в том числе: доли в уставных капиталах российских обществ с ограниченной ответственностью</t>
  </si>
  <si>
    <t xml:space="preserve">    в том числе: драгоценные металлы</t>
  </si>
  <si>
    <t>08</t>
  </si>
  <si>
    <t>08.01</t>
  </si>
  <si>
    <t>08.02</t>
  </si>
  <si>
    <t>08.03</t>
  </si>
  <si>
    <t>08.04</t>
  </si>
  <si>
    <t>в том числе: средства, находящиеся у профессиональных участников рынка ценных бумаг</t>
  </si>
  <si>
    <t>09</t>
  </si>
  <si>
    <t>10</t>
  </si>
  <si>
    <t>11</t>
  </si>
  <si>
    <t>11.1</t>
  </si>
  <si>
    <t>11.2</t>
  </si>
  <si>
    <t>12</t>
  </si>
  <si>
    <t xml:space="preserve">    в том числе: управляющей компании</t>
  </si>
  <si>
    <t>Подраздел 4.2.2. Право аренды недвижимого имущества (арендодатель - юридическое лицо)</t>
  </si>
  <si>
    <t>Подраздел 5.3 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</si>
  <si>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Руководитель акционерного инвестиционного фонда (управляющей компании паевого инвестиционного фонда)                   ____________________________________</t>
  </si>
  <si>
    <t>Расшифровки раздела IV "Обязательства"</t>
  </si>
  <si>
    <t>Подраздел 1. Кредиторская задолженность (кредитор - физическое лицо)</t>
  </si>
  <si>
    <t>Подраздел 2. Кредиторская задолженность (кредитор - юридическое лицо)</t>
  </si>
  <si>
    <t xml:space="preserve">Открытый индексный паевой инвестиционный фонд "АЛЛТЕК-ИНДЕКС ММВБ" под управлением Общества с ограниченной ответственностью "Управляющая  компания инвестиционными фондами "АЛЛТЕК"     </t>
  </si>
  <si>
    <t xml:space="preserve"> 0662-94119196  от 09.11.2006  </t>
  </si>
  <si>
    <t xml:space="preserve">Общество с ограниченной ответственностью "Управляющая компания инвестиционными фондами "АЛЛТЕК"     </t>
  </si>
  <si>
    <t>RUB</t>
  </si>
  <si>
    <t xml:space="preserve">ООО "банк Раунд" </t>
  </si>
  <si>
    <t xml:space="preserve">1027700140753  </t>
  </si>
  <si>
    <t>расчетный</t>
  </si>
  <si>
    <t>1-01-00010-A</t>
  </si>
  <si>
    <t>1-02-00028-A</t>
  </si>
  <si>
    <t>1-01-40155-F</t>
  </si>
  <si>
    <t>1-01-00077-A</t>
  </si>
  <si>
    <t>1-01-60525-P</t>
  </si>
  <si>
    <t>1-03-00078-A</t>
  </si>
  <si>
    <t>1-01-04715-A</t>
  </si>
  <si>
    <t>1-02-00122-A</t>
  </si>
  <si>
    <t>1-01-00102-A</t>
  </si>
  <si>
    <t>1-02-00268-E</t>
  </si>
  <si>
    <t>10301481B</t>
  </si>
  <si>
    <t>1-02-00143-A</t>
  </si>
  <si>
    <t>1-01-00155-A</t>
  </si>
  <si>
    <t>1-03-00161-A</t>
  </si>
  <si>
    <t>1-01-65018-D</t>
  </si>
  <si>
    <t>10401000B</t>
  </si>
  <si>
    <t>20301481B</t>
  </si>
  <si>
    <t>2-01-00155-A</t>
  </si>
  <si>
    <t>2-01-00206-A</t>
  </si>
  <si>
    <t>RU0009062285</t>
  </si>
  <si>
    <t>RU0007661625</t>
  </si>
  <si>
    <t>RU0007288411</t>
  </si>
  <si>
    <t>RU0009024277</t>
  </si>
  <si>
    <t>RU000A0JKQU8</t>
  </si>
  <si>
    <t>RU0009084396</t>
  </si>
  <si>
    <t>RU0007775219</t>
  </si>
  <si>
    <t>RU000A0J2Q06</t>
  </si>
  <si>
    <t>RU0009046452</t>
  </si>
  <si>
    <t>RU000A0DKVS5</t>
  </si>
  <si>
    <t>RU0009029540</t>
  </si>
  <si>
    <t>RU0009046510</t>
  </si>
  <si>
    <t>RU0008926258</t>
  </si>
  <si>
    <t>RU0009033591</t>
  </si>
  <si>
    <t>RU0007661302</t>
  </si>
  <si>
    <t>RU000A0JPNN9</t>
  </si>
  <si>
    <t>RU000A0JP5V6</t>
  </si>
  <si>
    <t>RU0009029557</t>
  </si>
  <si>
    <t>RU0009029524</t>
  </si>
  <si>
    <t>RU0009091573</t>
  </si>
  <si>
    <t>Акция обыкновенная</t>
  </si>
  <si>
    <t>ОАО "ММК"</t>
  </si>
  <si>
    <t>ОАО "Сургутнефтегаз"</t>
  </si>
  <si>
    <t>Акция привилегированная</t>
  </si>
  <si>
    <t>Публичное акционерное общество</t>
  </si>
  <si>
    <t>ПАО "Аэрофлот"</t>
  </si>
  <si>
    <t>ПАО "Газпром"</t>
  </si>
  <si>
    <t>ПАО "ГМК "Норильский никель"</t>
  </si>
  <si>
    <t>ПАО "Магнит"</t>
  </si>
  <si>
    <t xml:space="preserve">Открытое акционерное общество </t>
  </si>
  <si>
    <t>ПАО "МТС"</t>
  </si>
  <si>
    <t>ПАО "Сбербанк России"</t>
  </si>
  <si>
    <t>ПАО "Северсталь"</t>
  </si>
  <si>
    <t xml:space="preserve">ПАО "Татнефть" </t>
  </si>
  <si>
    <t>ПАО "Уралкалий"</t>
  </si>
  <si>
    <t>ПАО "ФСК ЕЭС"</t>
  </si>
  <si>
    <t>ПАО Банк ВТБ</t>
  </si>
  <si>
    <t>ПАО Московская Биржа</t>
  </si>
  <si>
    <t>1027700092661</t>
  </si>
  <si>
    <t>1027700070518</t>
  </si>
  <si>
    <t>7736050003</t>
  </si>
  <si>
    <t>1028400000298</t>
  </si>
  <si>
    <t>8401005730</t>
  </si>
  <si>
    <t>1027700035769</t>
  </si>
  <si>
    <t>7708004767</t>
  </si>
  <si>
    <t>1032304945947</t>
  </si>
  <si>
    <t>2309085638</t>
  </si>
  <si>
    <t>1027402166835</t>
  </si>
  <si>
    <t xml:space="preserve"> 7414003633</t>
  </si>
  <si>
    <t xml:space="preserve"> 1027700043502</t>
  </si>
  <si>
    <t>7706107510</t>
  </si>
  <si>
    <t>1024800823123</t>
  </si>
  <si>
    <t>1026303117642</t>
  </si>
  <si>
    <t>6316031581</t>
  </si>
  <si>
    <t>1027700132195</t>
  </si>
  <si>
    <t xml:space="preserve">7707083893 </t>
  </si>
  <si>
    <t>1023501236901</t>
  </si>
  <si>
    <t>3528000597</t>
  </si>
  <si>
    <t>1028600584540</t>
  </si>
  <si>
    <t>1021601623702</t>
  </si>
  <si>
    <t>1644003838</t>
  </si>
  <si>
    <t>1025901702188</t>
  </si>
  <si>
    <t> 5911029807</t>
  </si>
  <si>
    <t>1024701893336</t>
  </si>
  <si>
    <t>4716016979</t>
  </si>
  <si>
    <t>1027739609391</t>
  </si>
  <si>
    <t>7707083893</t>
  </si>
  <si>
    <t>1027700049486 </t>
  </si>
  <si>
    <t>7706061801</t>
  </si>
  <si>
    <t xml:space="preserve"> 21-000-1-00812 </t>
  </si>
  <si>
    <t>Cредства, переданные профессиональным участникам рынка ценных бумаг</t>
  </si>
  <si>
    <t>Договор на брокерское обслуживание № БРОК-109/06  от «30» ноября 2006 г.</t>
  </si>
  <si>
    <t>ООО "банк Раунд"</t>
  </si>
  <si>
    <t>121609, г. Москва, Рублевское шоссе, дом 28</t>
  </si>
  <si>
    <t>1027700140753</t>
  </si>
  <si>
    <t>Задолженность по оферте на выкуп акций ОАО "Южная генерирующая компания -ТГК-8"</t>
  </si>
  <si>
    <t>ООО "ЛУКОЙЛ-Волгограднефте переработка"</t>
  </si>
  <si>
    <t>1023404362662</t>
  </si>
  <si>
    <t>400029, г.Волгоград, улица 40 лет ВЛКСМ, дом 55</t>
  </si>
  <si>
    <t>Смирнов Дмитрий Юрьевич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</si>
  <si>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</si>
  <si>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</si>
  <si>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</si>
  <si>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</si>
  <si>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</si>
  <si>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</si>
  <si>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</si>
  <si>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</si>
  <si>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</si>
  <si>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</si>
  <si>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</si>
  <si>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</si>
  <si>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</si>
  <si>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</si>
  <si>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</si>
  <si>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</si>
  <si>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</si>
  <si>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ПАО "ЛУКОЙЛ" </t>
  </si>
  <si>
    <t>1-01-00296-A</t>
  </si>
  <si>
    <t>ПАО "НЛМК"</t>
  </si>
  <si>
    <t>Письмо № б/н от 08.06.2009</t>
  </si>
  <si>
    <t>Наимено-вание биржи</t>
  </si>
  <si>
    <t>Приме-чание</t>
  </si>
  <si>
    <t>Регистра-ционный номер представляемых ценных бумаг</t>
  </si>
  <si>
    <t>1027700149124</t>
  </si>
  <si>
    <t>ПАО "НК "Роснефть"</t>
  </si>
  <si>
    <t>ПАО "Транснефть"</t>
  </si>
  <si>
    <t xml:space="preserve">не установлена 
</t>
  </si>
  <si>
    <t xml:space="preserve"> Правила доверительного управления паевым инвестиционным фондом                               0662-94119196  от 09.11.2006  </t>
  </si>
  <si>
    <t>ООО УК ИФ "АЛЛТЕК"</t>
  </si>
  <si>
    <t>1067746319695</t>
  </si>
  <si>
    <t>121108, г. Москва, ул. Минская, д. 11, оф. 117/1</t>
  </si>
  <si>
    <t>Доначисление  вознаграждения  Управляющей компании за 2016 год</t>
  </si>
  <si>
    <t xml:space="preserve">не установлена </t>
  </si>
  <si>
    <t xml:space="preserve">
                 </t>
  </si>
  <si>
    <t>ПАО "НОВАТЭК"</t>
  </si>
  <si>
    <t>1027739387411</t>
  </si>
  <si>
    <t>125009, г. Москва, Большой Кисловский переулок, дом 13</t>
  </si>
  <si>
    <t>Лицензионный договор о предоставлении неисключительной лицензии на использование товарного знака по Свидетельству № 270214</t>
  </si>
  <si>
    <t>Лицензионный платеж за использование товарного знака по свидетельству 270214 "Индекс ММВБ"</t>
  </si>
  <si>
    <t>Уполномоченное лицо специализированного депозитария акционерного инвестиционного фонда (паевого инвестиционного фонда)             _________________________________________</t>
  </si>
  <si>
    <t>Оказание услуг по проведению аудита</t>
  </si>
  <si>
    <t>ООО"АКФ  "ЭППАС"</t>
  </si>
  <si>
    <t>107564, г. Москва, ул. Краснобогатырскя, дом 6, строение 2,                  офис 34</t>
  </si>
  <si>
    <t>1027739110959</t>
  </si>
  <si>
    <t xml:space="preserve">Договор № 12/2016-П на проведение аудита Открытого индексного паевого инвестиционного фонда "АЛЛТЕК-ИНДЕКС ММВБ" от 11.11.2016 г. </t>
  </si>
  <si>
    <t>..</t>
  </si>
  <si>
    <t xml:space="preserve">Пашенин Михаил Сергеевич
</t>
  </si>
  <si>
    <t>Вознаграждение  регистратора</t>
  </si>
  <si>
    <t>Договор № 138-РЕГ/ОПИФ об оказании услуг регистратора управляющей компании паевого инвестиционного фонда от 12.12.2011 г.</t>
  </si>
  <si>
    <t>АО "ОСД"</t>
  </si>
  <si>
    <t>109028 г. Москва, ул. Земляной Вал, д.50А/8, стр.2</t>
  </si>
  <si>
    <t>1117746703579</t>
  </si>
  <si>
    <t>Вознаграждение  специализированного депозитария</t>
  </si>
  <si>
    <t>Договор № 138-ПИФ-ДЕПО между управляющей компанией паевых инвестиционных фондов и специализированным депозитарием инвестиционных фондов, паевых инвестиционных фондов и негосударственных пенсионных фондов от 12.12.2011 г.</t>
  </si>
  <si>
    <t xml:space="preserve">Вознаграждение  управляющей компании                 </t>
  </si>
  <si>
    <t>121108, г. Москва, ул. Минская, д. 11, оф. 117/2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</si>
</sst>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0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u/>
      <sz val="9.9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rgb="FF111111"/>
      <name val="Calibri"/>
      <family val="2"/>
      <charset val="204"/>
      <scheme val="minor"/>
    </font>
    <font>
      <sz val="11"/>
      <color rgb="FF666666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</cellStyleXfs>
  <cellXfs count="94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 applyAlignment="1">
      <alignment horizontal="center" vertical="center"/>
    </xf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49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 wrapText="1"/>
    </xf>
    <xf numFmtId="16" fontId="0" fillId="2" borderId="1" xfId="0" applyNumberFormat="1" applyFill="1" applyBorder="1"/>
    <xf numFmtId="4" fontId="0" fillId="2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10" fontId="0" fillId="2" borderId="0" xfId="0" applyNumberFormat="1" applyFill="1"/>
    <xf numFmtId="49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4" fontId="7" fillId="0" borderId="2" xfId="1" applyNumberFormat="1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7" fillId="0" borderId="1" xfId="3" applyNumberFormat="1" applyFont="1" applyBorder="1" applyAlignment="1">
      <alignment horizontal="center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4" fontId="0" fillId="2" borderId="0" xfId="0" applyNumberFormat="1" applyFill="1"/>
    <xf numFmtId="14" fontId="0" fillId="2" borderId="1" xfId="0" applyNumberFormat="1" applyFill="1" applyBorder="1" applyAlignment="1">
      <alignment horizontal="center" vertical="center"/>
    </xf>
    <xf numFmtId="4" fontId="7" fillId="0" borderId="3" xfId="1" applyNumberFormat="1" applyFont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 vertical="center" wrapText="1"/>
    </xf>
    <xf numFmtId="4" fontId="0" fillId="2" borderId="0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0" fillId="2" borderId="0" xfId="0" applyNumberFormat="1" applyFont="1" applyFill="1"/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center" vertical="center" wrapText="1"/>
    </xf>
    <xf numFmtId="0" fontId="12" fillId="2" borderId="1" xfId="2" applyNumberFormat="1" applyFont="1" applyFill="1" applyBorder="1" applyAlignment="1">
      <alignment horizontal="center" vertical="center" wrapText="1"/>
    </xf>
    <xf numFmtId="3" fontId="7" fillId="0" borderId="2" xfId="2" applyNumberFormat="1" applyFont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center" vertical="center"/>
    </xf>
    <xf numFmtId="49" fontId="7" fillId="2" borderId="1" xfId="4" applyNumberFormat="1" applyFont="1" applyFill="1" applyBorder="1" applyAlignment="1" applyProtection="1">
      <alignment horizontal="center" vertical="center"/>
    </xf>
    <xf numFmtId="4" fontId="7" fillId="2" borderId="2" xfId="2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 vertical="center"/>
    </xf>
    <xf numFmtId="0" fontId="0" fillId="2" borderId="0" xfId="0" applyFill="1" applyAlignment="1">
      <alignment wrapText="1"/>
    </xf>
    <xf numFmtId="14" fontId="0" fillId="2" borderId="1" xfId="0" applyNumberForma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2" fontId="7" fillId="2" borderId="2" xfId="2" applyNumberFormat="1" applyFont="1" applyFill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4" fontId="4" fillId="2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2" borderId="0" xfId="0" applyNumberFormat="1" applyFont="1" applyFill="1" applyAlignment="1">
      <alignment wrapText="1"/>
    </xf>
    <xf numFmtId="0" fontId="0" fillId="0" borderId="0" xfId="0" applyNumberFormat="1" applyAlignment="1">
      <alignment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Гиперссылка" xfId="4" builtinId="8"/>
    <cellStyle name="Обычный" xfId="0" builtinId="0"/>
    <cellStyle name="Обычный_III Подраздел 2" xfId="2"/>
    <cellStyle name="Обычный_III Подраздел 8" xfId="3"/>
    <cellStyle name="Обычный_Справка СЧА" xfId="1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41"/>
  <sheetViews>
    <sheetView tabSelected="1" zoomScale="90" zoomScaleNormal="90" workbookViewId="0">
      <selection activeCell="D141" sqref="D141"/>
    </sheetView>
  </sheetViews>
  <sheetFormatPr defaultRowHeight="15"/>
  <cols>
    <col min="1" max="1" width="33.28515625" style="2" customWidth="1"/>
    <col min="2" max="2" width="23" style="2" customWidth="1"/>
    <col min="3" max="3" width="22.7109375" style="2" customWidth="1"/>
    <col min="4" max="5" width="20.5703125" style="2" customWidth="1"/>
    <col min="6" max="6" width="21.140625" style="2" customWidth="1"/>
    <col min="7" max="7" width="20.28515625" style="2" customWidth="1"/>
    <col min="8" max="8" width="19.85546875" style="2" customWidth="1"/>
    <col min="9" max="9" width="20.42578125" style="2" customWidth="1"/>
    <col min="10" max="10" width="17.7109375" style="2" customWidth="1"/>
    <col min="11" max="11" width="21" style="2" customWidth="1"/>
    <col min="12" max="12" width="18.85546875" style="2" customWidth="1"/>
    <col min="13" max="13" width="18.5703125" style="2" customWidth="1"/>
    <col min="14" max="14" width="17.28515625" style="2" bestFit="1" customWidth="1"/>
    <col min="15" max="15" width="17.85546875" style="2" customWidth="1"/>
    <col min="16" max="16" width="21.140625" style="2" customWidth="1"/>
    <col min="17" max="17" width="16.85546875" style="2" customWidth="1"/>
    <col min="18" max="18" width="19.140625" style="2" customWidth="1"/>
    <col min="19" max="16384" width="9.140625" style="2"/>
  </cols>
  <sheetData>
    <row r="1" spans="1:8" ht="46.5" customHeight="1">
      <c r="A1" s="86" t="s">
        <v>162</v>
      </c>
      <c r="B1" s="87"/>
      <c r="C1" s="87"/>
      <c r="D1" s="87"/>
      <c r="E1" s="87"/>
      <c r="F1" s="87"/>
      <c r="G1" s="49"/>
    </row>
    <row r="3" spans="1:8" ht="15.75">
      <c r="A3" s="8" t="s">
        <v>163</v>
      </c>
    </row>
    <row r="5" spans="1:8" s="4" customFormat="1" ht="150">
      <c r="A5" s="13" t="s">
        <v>275</v>
      </c>
      <c r="B5" s="13" t="s">
        <v>276</v>
      </c>
      <c r="C5" s="13" t="s">
        <v>277</v>
      </c>
      <c r="D5" s="13" t="s">
        <v>278</v>
      </c>
    </row>
    <row r="6" spans="1:8">
      <c r="A6" s="5">
        <v>1</v>
      </c>
      <c r="B6" s="5">
        <v>2</v>
      </c>
      <c r="C6" s="5">
        <v>3</v>
      </c>
      <c r="D6" s="5">
        <v>4</v>
      </c>
    </row>
    <row r="7" spans="1:8" ht="105">
      <c r="A7" s="25" t="s">
        <v>371</v>
      </c>
      <c r="B7" s="3" t="s">
        <v>372</v>
      </c>
      <c r="C7" s="3" t="s">
        <v>373</v>
      </c>
      <c r="D7" s="3" t="s">
        <v>466</v>
      </c>
    </row>
    <row r="9" spans="1:8" ht="15.75">
      <c r="A9" s="8" t="s">
        <v>164</v>
      </c>
    </row>
    <row r="11" spans="1:8" s="4" customFormat="1" ht="45">
      <c r="A11" s="13" t="s">
        <v>165</v>
      </c>
      <c r="B11" s="13" t="s">
        <v>166</v>
      </c>
      <c r="C11" s="13" t="s">
        <v>167</v>
      </c>
    </row>
    <row r="12" spans="1:8">
      <c r="A12" s="5">
        <v>1</v>
      </c>
      <c r="B12" s="5">
        <v>2</v>
      </c>
      <c r="C12" s="5">
        <v>3</v>
      </c>
      <c r="H12" s="2" t="s">
        <v>27</v>
      </c>
    </row>
    <row r="13" spans="1:8">
      <c r="A13" s="15">
        <v>42916</v>
      </c>
      <c r="B13" s="15">
        <v>42886</v>
      </c>
      <c r="C13" s="14" t="s">
        <v>374</v>
      </c>
    </row>
    <row r="15" spans="1:8" ht="15.75">
      <c r="A15" s="8" t="s">
        <v>168</v>
      </c>
    </row>
    <row r="16" spans="1:8" ht="15.75">
      <c r="A16" s="8"/>
    </row>
    <row r="17" spans="1:6">
      <c r="A17" s="9" t="s">
        <v>169</v>
      </c>
    </row>
    <row r="19" spans="1:6" s="4" customFormat="1" ht="60">
      <c r="A19" s="13" t="s">
        <v>170</v>
      </c>
      <c r="B19" s="13" t="s">
        <v>171</v>
      </c>
      <c r="C19" s="13" t="s">
        <v>172</v>
      </c>
      <c r="D19" s="13" t="s">
        <v>173</v>
      </c>
      <c r="E19" s="13" t="s">
        <v>174</v>
      </c>
      <c r="F19" s="13" t="s">
        <v>175</v>
      </c>
    </row>
    <row r="20" spans="1:6" s="7" customFormat="1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</row>
    <row r="21" spans="1:6">
      <c r="A21" s="11" t="s">
        <v>176</v>
      </c>
      <c r="B21" s="21" t="s">
        <v>279</v>
      </c>
      <c r="C21" s="27">
        <f>SUM(C22,C25)</f>
        <v>120860.28</v>
      </c>
      <c r="D21" s="27">
        <f>SUM(D22,D25)</f>
        <v>83691.13</v>
      </c>
      <c r="E21" s="27">
        <f>SUM(E22,E25)</f>
        <v>3.1263748266765328</v>
      </c>
      <c r="F21" s="27">
        <f>SUM(F22,F25)</f>
        <v>3.1827965017592321</v>
      </c>
    </row>
    <row r="22" spans="1:6" ht="30">
      <c r="A22" s="11" t="s">
        <v>286</v>
      </c>
      <c r="B22" s="21" t="s">
        <v>280</v>
      </c>
      <c r="C22" s="27">
        <f>SUM(C23,C24)</f>
        <v>120860.28</v>
      </c>
      <c r="D22" s="27">
        <f>SUM(D23,D24)</f>
        <v>83691.13</v>
      </c>
      <c r="E22" s="27">
        <f>SUM(E23,E24)</f>
        <v>3.1263748266765328</v>
      </c>
      <c r="F22" s="27">
        <f>SUM(F23,F24)</f>
        <v>3.1827965017592321</v>
      </c>
    </row>
    <row r="23" spans="1:6" ht="30">
      <c r="A23" s="11" t="s">
        <v>287</v>
      </c>
      <c r="B23" s="21" t="s">
        <v>281</v>
      </c>
      <c r="C23" s="27">
        <v>120860.28</v>
      </c>
      <c r="D23" s="27">
        <v>83691.13</v>
      </c>
      <c r="E23" s="27">
        <f>C23/C123*100</f>
        <v>3.1263748266765328</v>
      </c>
      <c r="F23" s="27">
        <f>C23/C139*100</f>
        <v>3.1827965017592321</v>
      </c>
    </row>
    <row r="24" spans="1:6">
      <c r="A24" s="11" t="s">
        <v>177</v>
      </c>
      <c r="B24" s="21" t="s">
        <v>282</v>
      </c>
      <c r="C24" s="28">
        <v>0</v>
      </c>
      <c r="D24" s="28">
        <v>0</v>
      </c>
      <c r="E24" s="28">
        <v>0</v>
      </c>
      <c r="F24" s="28">
        <v>0</v>
      </c>
    </row>
    <row r="25" spans="1:6" ht="30">
      <c r="A25" s="11" t="s">
        <v>178</v>
      </c>
      <c r="B25" s="21" t="s">
        <v>283</v>
      </c>
      <c r="C25" s="28">
        <v>0</v>
      </c>
      <c r="D25" s="28">
        <f>SUM(D26,D27)</f>
        <v>0</v>
      </c>
      <c r="E25" s="28">
        <f>SUM(E26,E27)</f>
        <v>0</v>
      </c>
      <c r="F25" s="28">
        <f>SUM(F26,F27)</f>
        <v>0</v>
      </c>
    </row>
    <row r="26" spans="1:6" ht="30">
      <c r="A26" s="11" t="s">
        <v>287</v>
      </c>
      <c r="B26" s="21" t="s">
        <v>284</v>
      </c>
      <c r="C26" s="28">
        <v>0</v>
      </c>
      <c r="D26" s="28">
        <v>0</v>
      </c>
      <c r="E26" s="28">
        <v>0</v>
      </c>
      <c r="F26" s="28">
        <v>0</v>
      </c>
    </row>
    <row r="27" spans="1:6">
      <c r="A27" s="11" t="s">
        <v>177</v>
      </c>
      <c r="B27" s="21" t="s">
        <v>285</v>
      </c>
      <c r="C27" s="28">
        <f>SUM(C28,C29)</f>
        <v>0</v>
      </c>
      <c r="D27" s="28">
        <v>0</v>
      </c>
      <c r="E27" s="28">
        <v>0</v>
      </c>
      <c r="F27" s="28">
        <v>0</v>
      </c>
    </row>
    <row r="29" spans="1:6">
      <c r="A29" s="9" t="s">
        <v>179</v>
      </c>
    </row>
    <row r="31" spans="1:6" s="4" customFormat="1" ht="60">
      <c r="A31" s="13" t="s">
        <v>170</v>
      </c>
      <c r="B31" s="13" t="s">
        <v>171</v>
      </c>
      <c r="C31" s="13" t="s">
        <v>180</v>
      </c>
      <c r="D31" s="13" t="s">
        <v>181</v>
      </c>
      <c r="E31" s="13" t="s">
        <v>174</v>
      </c>
      <c r="F31" s="13" t="s">
        <v>182</v>
      </c>
    </row>
    <row r="32" spans="1:6">
      <c r="A32" s="5">
        <v>1</v>
      </c>
      <c r="B32" s="5">
        <v>2</v>
      </c>
      <c r="C32" s="5">
        <v>3</v>
      </c>
      <c r="D32" s="5">
        <v>4</v>
      </c>
      <c r="E32" s="5">
        <v>5</v>
      </c>
      <c r="F32" s="5">
        <v>6</v>
      </c>
    </row>
    <row r="33" spans="1:6" ht="30">
      <c r="A33" s="12" t="s">
        <v>183</v>
      </c>
      <c r="B33" s="21" t="s">
        <v>288</v>
      </c>
      <c r="C33" s="24">
        <f>SUM(C34,C36,C37,C38,C39,C40,C41,C44,C45,C48)</f>
        <v>3650797.96</v>
      </c>
      <c r="D33" s="24">
        <f>D41</f>
        <v>3654786.19</v>
      </c>
      <c r="E33" s="24">
        <f>C33/C123*100</f>
        <v>94.437666696006644</v>
      </c>
      <c r="F33" s="24">
        <f>F42</f>
        <v>96.141982922079464</v>
      </c>
    </row>
    <row r="34" spans="1:6" ht="75">
      <c r="A34" s="12" t="s">
        <v>304</v>
      </c>
      <c r="B34" s="21" t="s">
        <v>289</v>
      </c>
      <c r="C34" s="34">
        <f>C35</f>
        <v>0</v>
      </c>
      <c r="D34" s="34">
        <f>D35</f>
        <v>0</v>
      </c>
      <c r="E34" s="34">
        <f>E35</f>
        <v>0</v>
      </c>
      <c r="F34" s="34">
        <f>F35</f>
        <v>0</v>
      </c>
    </row>
    <row r="35" spans="1:6" ht="45">
      <c r="A35" s="12" t="s">
        <v>305</v>
      </c>
      <c r="B35" s="21" t="s">
        <v>290</v>
      </c>
      <c r="C35" s="34">
        <v>0</v>
      </c>
      <c r="D35" s="34">
        <v>0</v>
      </c>
      <c r="E35" s="34">
        <v>0</v>
      </c>
      <c r="F35" s="34">
        <v>0</v>
      </c>
    </row>
    <row r="36" spans="1:6" ht="30">
      <c r="A36" s="12" t="s">
        <v>184</v>
      </c>
      <c r="B36" s="21" t="s">
        <v>291</v>
      </c>
      <c r="C36" s="34">
        <v>0</v>
      </c>
      <c r="D36" s="34">
        <v>0</v>
      </c>
      <c r="E36" s="34">
        <v>0</v>
      </c>
      <c r="F36" s="34">
        <v>0</v>
      </c>
    </row>
    <row r="37" spans="1:6" ht="30">
      <c r="A37" s="12" t="s">
        <v>185</v>
      </c>
      <c r="B37" s="21" t="s">
        <v>292</v>
      </c>
      <c r="C37" s="34">
        <v>0</v>
      </c>
      <c r="D37" s="34">
        <v>0</v>
      </c>
      <c r="E37" s="34">
        <v>0</v>
      </c>
      <c r="F37" s="34">
        <v>0</v>
      </c>
    </row>
    <row r="38" spans="1:6">
      <c r="A38" s="12" t="s">
        <v>186</v>
      </c>
      <c r="B38" s="21" t="s">
        <v>293</v>
      </c>
      <c r="C38" s="34">
        <v>0</v>
      </c>
      <c r="D38" s="34">
        <v>0</v>
      </c>
      <c r="E38" s="34">
        <v>0</v>
      </c>
      <c r="F38" s="34">
        <v>0</v>
      </c>
    </row>
    <row r="39" spans="1:6" ht="30">
      <c r="A39" s="12" t="s">
        <v>187</v>
      </c>
      <c r="B39" s="21" t="s">
        <v>294</v>
      </c>
      <c r="C39" s="34">
        <v>0</v>
      </c>
      <c r="D39" s="34">
        <v>0</v>
      </c>
      <c r="E39" s="34">
        <v>0</v>
      </c>
      <c r="F39" s="34">
        <v>0</v>
      </c>
    </row>
    <row r="40" spans="1:6" ht="30">
      <c r="A40" s="12" t="s">
        <v>188</v>
      </c>
      <c r="B40" s="21" t="s">
        <v>295</v>
      </c>
      <c r="C40" s="34">
        <v>0</v>
      </c>
      <c r="D40" s="34">
        <v>0</v>
      </c>
      <c r="E40" s="34">
        <v>0</v>
      </c>
      <c r="F40" s="34">
        <v>0</v>
      </c>
    </row>
    <row r="41" spans="1:6" ht="30">
      <c r="A41" s="12" t="s">
        <v>189</v>
      </c>
      <c r="B41" s="21" t="s">
        <v>296</v>
      </c>
      <c r="C41" s="24">
        <f>SUM(C42,C43)</f>
        <v>3650797.96</v>
      </c>
      <c r="D41" s="24">
        <f>SUM(D42,D43)</f>
        <v>3654786.19</v>
      </c>
      <c r="E41" s="24">
        <f>SUM(E42,E43)</f>
        <v>94.437666696006644</v>
      </c>
      <c r="F41" s="24">
        <f>F42</f>
        <v>96.141982922079464</v>
      </c>
    </row>
    <row r="42" spans="1:6" ht="30">
      <c r="A42" s="12" t="s">
        <v>306</v>
      </c>
      <c r="B42" s="21" t="s">
        <v>297</v>
      </c>
      <c r="C42" s="26">
        <f>'III Подраздел 2'!J77</f>
        <v>3650797.96</v>
      </c>
      <c r="D42" s="26">
        <v>3654786.19</v>
      </c>
      <c r="E42" s="26">
        <f>C42/C123*100</f>
        <v>94.437666696006644</v>
      </c>
      <c r="F42" s="24">
        <f>C42/C139*100</f>
        <v>96.141982922079464</v>
      </c>
    </row>
    <row r="43" spans="1:6" ht="30">
      <c r="A43" s="12" t="s">
        <v>307</v>
      </c>
      <c r="B43" s="21" t="s">
        <v>298</v>
      </c>
      <c r="C43" s="24">
        <v>0</v>
      </c>
      <c r="D43" s="24">
        <v>0</v>
      </c>
      <c r="E43" s="24">
        <f>C43/C123*100</f>
        <v>0</v>
      </c>
      <c r="F43" s="24">
        <f>ROUND(C43/C139*100,2)</f>
        <v>0</v>
      </c>
    </row>
    <row r="44" spans="1:6" ht="30">
      <c r="A44" s="12" t="s">
        <v>190</v>
      </c>
      <c r="B44" s="21" t="s">
        <v>299</v>
      </c>
      <c r="C44" s="34">
        <v>0</v>
      </c>
      <c r="D44" s="34">
        <v>0</v>
      </c>
      <c r="E44" s="34">
        <v>0</v>
      </c>
      <c r="F44" s="34">
        <v>0</v>
      </c>
    </row>
    <row r="45" spans="1:6">
      <c r="A45" s="12" t="s">
        <v>191</v>
      </c>
      <c r="B45" s="21" t="s">
        <v>300</v>
      </c>
      <c r="C45" s="34">
        <f>SUM(C46,C47)</f>
        <v>0</v>
      </c>
      <c r="D45" s="34">
        <v>0</v>
      </c>
      <c r="E45" s="34">
        <f>SUM(E46,E47)</f>
        <v>0</v>
      </c>
      <c r="F45" s="34">
        <f>SUM(F46,F47)</f>
        <v>0</v>
      </c>
    </row>
    <row r="46" spans="1:6" ht="30">
      <c r="A46" s="12" t="s">
        <v>308</v>
      </c>
      <c r="B46" s="21" t="s">
        <v>301</v>
      </c>
      <c r="C46" s="34">
        <v>0</v>
      </c>
      <c r="D46" s="34">
        <v>0</v>
      </c>
      <c r="E46" s="34">
        <v>0</v>
      </c>
      <c r="F46" s="34">
        <v>0</v>
      </c>
    </row>
    <row r="47" spans="1:6">
      <c r="A47" s="12" t="s">
        <v>309</v>
      </c>
      <c r="B47" s="21" t="s">
        <v>302</v>
      </c>
      <c r="C47" s="34">
        <v>0</v>
      </c>
      <c r="D47" s="34">
        <v>0</v>
      </c>
      <c r="E47" s="34">
        <v>0</v>
      </c>
      <c r="F47" s="34">
        <v>0</v>
      </c>
    </row>
    <row r="48" spans="1:6">
      <c r="A48" s="12" t="s">
        <v>192</v>
      </c>
      <c r="B48" s="21" t="s">
        <v>303</v>
      </c>
      <c r="C48" s="34">
        <v>0</v>
      </c>
      <c r="D48" s="34">
        <v>0</v>
      </c>
      <c r="E48" s="34">
        <v>0</v>
      </c>
      <c r="F48" s="34">
        <v>0</v>
      </c>
    </row>
    <row r="50" spans="1:6">
      <c r="A50" s="9" t="s">
        <v>121</v>
      </c>
    </row>
    <row r="52" spans="1:6" s="4" customFormat="1" ht="60">
      <c r="A52" s="13" t="s">
        <v>170</v>
      </c>
      <c r="B52" s="13" t="s">
        <v>171</v>
      </c>
      <c r="C52" s="13" t="s">
        <v>180</v>
      </c>
      <c r="D52" s="13" t="s">
        <v>181</v>
      </c>
      <c r="E52" s="13" t="s">
        <v>174</v>
      </c>
      <c r="F52" s="13" t="s">
        <v>182</v>
      </c>
    </row>
    <row r="53" spans="1:6">
      <c r="A53" s="5">
        <v>1</v>
      </c>
      <c r="B53" s="5">
        <v>2</v>
      </c>
      <c r="C53" s="5">
        <v>3</v>
      </c>
      <c r="D53" s="5">
        <v>4</v>
      </c>
      <c r="E53" s="5">
        <v>5</v>
      </c>
      <c r="F53" s="5">
        <v>6</v>
      </c>
    </row>
    <row r="54" spans="1:6" ht="30">
      <c r="A54" s="12" t="s">
        <v>193</v>
      </c>
      <c r="B54" s="21" t="s">
        <v>310</v>
      </c>
      <c r="C54" s="5">
        <f>SUM(C55,C58,C59,C60,C61,C62)</f>
        <v>0</v>
      </c>
      <c r="D54" s="5">
        <f>SUM(D55,D58,D59,D60,D61,D62)</f>
        <v>0</v>
      </c>
      <c r="E54" s="5">
        <f>SUM(E55,E58,E59,E60,E61,E62)</f>
        <v>0</v>
      </c>
      <c r="F54" s="5">
        <f>SUM(F55,F58,F59,F60,F61,F62)</f>
        <v>0</v>
      </c>
    </row>
    <row r="55" spans="1:6" ht="30">
      <c r="A55" s="12" t="s">
        <v>319</v>
      </c>
      <c r="B55" s="21" t="s">
        <v>311</v>
      </c>
      <c r="C55" s="5">
        <f>SUM(C56,C57)</f>
        <v>0</v>
      </c>
      <c r="D55" s="5">
        <f>SUM(D56,D57)</f>
        <v>0</v>
      </c>
      <c r="E55" s="5">
        <f>SUM(E56,E57)</f>
        <v>0</v>
      </c>
      <c r="F55" s="5">
        <f>SUM(F56,F57)</f>
        <v>0</v>
      </c>
    </row>
    <row r="56" spans="1:6" ht="45">
      <c r="A56" s="12" t="s">
        <v>320</v>
      </c>
      <c r="B56" s="21" t="s">
        <v>312</v>
      </c>
      <c r="C56" s="5">
        <v>0</v>
      </c>
      <c r="D56" s="5">
        <v>0</v>
      </c>
      <c r="E56" s="5">
        <v>0</v>
      </c>
      <c r="F56" s="5">
        <v>0</v>
      </c>
    </row>
    <row r="57" spans="1:6" ht="30">
      <c r="A57" s="12" t="s">
        <v>194</v>
      </c>
      <c r="B57" s="21" t="s">
        <v>313</v>
      </c>
      <c r="C57" s="5">
        <v>0</v>
      </c>
      <c r="D57" s="5">
        <v>0</v>
      </c>
      <c r="E57" s="5">
        <v>0</v>
      </c>
      <c r="F57" s="5">
        <v>0</v>
      </c>
    </row>
    <row r="58" spans="1:6" ht="30">
      <c r="A58" s="12" t="s">
        <v>195</v>
      </c>
      <c r="B58" s="21" t="s">
        <v>314</v>
      </c>
      <c r="C58" s="5">
        <v>0</v>
      </c>
      <c r="D58" s="5">
        <v>0</v>
      </c>
      <c r="E58" s="5">
        <v>0</v>
      </c>
      <c r="F58" s="5">
        <v>0</v>
      </c>
    </row>
    <row r="59" spans="1:6" ht="30">
      <c r="A59" s="12" t="s">
        <v>196</v>
      </c>
      <c r="B59" s="21" t="s">
        <v>315</v>
      </c>
      <c r="C59" s="5">
        <v>0</v>
      </c>
      <c r="D59" s="5">
        <v>0</v>
      </c>
      <c r="E59" s="5">
        <v>0</v>
      </c>
      <c r="F59" s="5">
        <v>0</v>
      </c>
    </row>
    <row r="60" spans="1:6" ht="30">
      <c r="A60" s="12" t="s">
        <v>197</v>
      </c>
      <c r="B60" s="21" t="s">
        <v>316</v>
      </c>
      <c r="C60" s="5">
        <v>0</v>
      </c>
      <c r="D60" s="5">
        <v>0</v>
      </c>
      <c r="E60" s="5">
        <v>0</v>
      </c>
      <c r="F60" s="5">
        <v>0</v>
      </c>
    </row>
    <row r="61" spans="1:6" ht="30">
      <c r="A61" s="12" t="s">
        <v>198</v>
      </c>
      <c r="B61" s="21" t="s">
        <v>317</v>
      </c>
      <c r="C61" s="5">
        <v>0</v>
      </c>
      <c r="D61" s="5">
        <v>0</v>
      </c>
      <c r="E61" s="5">
        <v>0</v>
      </c>
      <c r="F61" s="5">
        <v>0</v>
      </c>
    </row>
    <row r="62" spans="1:6">
      <c r="A62" s="12" t="s">
        <v>192</v>
      </c>
      <c r="B62" s="21" t="s">
        <v>318</v>
      </c>
      <c r="C62" s="5">
        <v>0</v>
      </c>
      <c r="D62" s="5">
        <v>0</v>
      </c>
      <c r="E62" s="5">
        <v>0</v>
      </c>
      <c r="F62" s="5">
        <v>0</v>
      </c>
    </row>
    <row r="64" spans="1:6">
      <c r="A64" s="9" t="s">
        <v>199</v>
      </c>
    </row>
    <row r="66" spans="1:6" s="4" customFormat="1" ht="60">
      <c r="A66" s="13" t="s">
        <v>170</v>
      </c>
      <c r="B66" s="13" t="s">
        <v>171</v>
      </c>
      <c r="C66" s="13" t="s">
        <v>180</v>
      </c>
      <c r="D66" s="13" t="s">
        <v>181</v>
      </c>
      <c r="E66" s="13" t="s">
        <v>174</v>
      </c>
      <c r="F66" s="13" t="s">
        <v>182</v>
      </c>
    </row>
    <row r="67" spans="1:6" s="7" customFormat="1">
      <c r="A67" s="5">
        <v>1</v>
      </c>
      <c r="B67" s="5">
        <v>2</v>
      </c>
      <c r="C67" s="5">
        <v>3</v>
      </c>
      <c r="D67" s="5">
        <v>4</v>
      </c>
      <c r="E67" s="5">
        <v>5</v>
      </c>
      <c r="F67" s="5">
        <v>6</v>
      </c>
    </row>
    <row r="68" spans="1:6" ht="45">
      <c r="A68" s="12" t="s">
        <v>200</v>
      </c>
      <c r="B68" s="21" t="s">
        <v>321</v>
      </c>
      <c r="C68" s="5">
        <f>SUM(C69,C71,C73,C74)</f>
        <v>0</v>
      </c>
      <c r="D68" s="5">
        <f>SUM(D69,D71,D73,D74)</f>
        <v>0</v>
      </c>
      <c r="E68" s="5">
        <f>SUM(E69,E71,E73,E74)</f>
        <v>0</v>
      </c>
      <c r="F68" s="5">
        <f>SUM(F69,F71,F73,F74)</f>
        <v>0</v>
      </c>
    </row>
    <row r="69" spans="1:6" ht="60">
      <c r="A69" s="12" t="s">
        <v>328</v>
      </c>
      <c r="B69" s="21" t="s">
        <v>322</v>
      </c>
      <c r="C69" s="5">
        <f>C70</f>
        <v>0</v>
      </c>
      <c r="D69" s="5">
        <f>D70</f>
        <v>0</v>
      </c>
      <c r="E69" s="5">
        <f>E70</f>
        <v>0</v>
      </c>
      <c r="F69" s="5">
        <f>F70</f>
        <v>0</v>
      </c>
    </row>
    <row r="70" spans="1:6" ht="30">
      <c r="A70" s="12" t="s">
        <v>329</v>
      </c>
      <c r="B70" s="21" t="s">
        <v>323</v>
      </c>
      <c r="C70" s="5">
        <v>0</v>
      </c>
      <c r="D70" s="5">
        <v>0</v>
      </c>
      <c r="E70" s="5">
        <v>0</v>
      </c>
      <c r="F70" s="5">
        <v>0</v>
      </c>
    </row>
    <row r="71" spans="1:6" ht="45">
      <c r="A71" s="12" t="s">
        <v>201</v>
      </c>
      <c r="B71" s="21" t="s">
        <v>324</v>
      </c>
      <c r="C71" s="5">
        <f>C72</f>
        <v>0</v>
      </c>
      <c r="D71" s="5">
        <f>D72</f>
        <v>0</v>
      </c>
      <c r="E71" s="5">
        <f>E72</f>
        <v>0</v>
      </c>
      <c r="F71" s="5">
        <f>F72</f>
        <v>0</v>
      </c>
    </row>
    <row r="72" spans="1:6" ht="30">
      <c r="A72" s="12" t="s">
        <v>329</v>
      </c>
      <c r="B72" s="21" t="s">
        <v>325</v>
      </c>
      <c r="C72" s="5">
        <v>0</v>
      </c>
      <c r="D72" s="5">
        <v>0</v>
      </c>
      <c r="E72" s="5">
        <v>0</v>
      </c>
      <c r="F72" s="5">
        <v>0</v>
      </c>
    </row>
    <row r="73" spans="1:6" ht="60">
      <c r="A73" s="12" t="s">
        <v>202</v>
      </c>
      <c r="B73" s="21" t="s">
        <v>326</v>
      </c>
      <c r="C73" s="5">
        <v>0</v>
      </c>
      <c r="D73" s="5">
        <v>0</v>
      </c>
      <c r="E73" s="5">
        <v>0</v>
      </c>
      <c r="F73" s="5">
        <v>0</v>
      </c>
    </row>
    <row r="74" spans="1:6" ht="60">
      <c r="A74" s="12" t="s">
        <v>203</v>
      </c>
      <c r="B74" s="21" t="s">
        <v>327</v>
      </c>
      <c r="C74" s="5">
        <v>0</v>
      </c>
      <c r="D74" s="5">
        <v>0</v>
      </c>
      <c r="E74" s="5">
        <v>0</v>
      </c>
      <c r="F74" s="5">
        <v>0</v>
      </c>
    </row>
    <row r="76" spans="1:6" ht="35.25" customHeight="1">
      <c r="A76" s="84" t="s">
        <v>0</v>
      </c>
      <c r="B76" s="85"/>
      <c r="C76" s="85"/>
      <c r="D76" s="85"/>
      <c r="E76" s="85"/>
      <c r="F76" s="85"/>
    </row>
    <row r="78" spans="1:6" s="4" customFormat="1" ht="60">
      <c r="A78" s="13" t="s">
        <v>170</v>
      </c>
      <c r="B78" s="13" t="s">
        <v>171</v>
      </c>
      <c r="C78" s="13" t="s">
        <v>180</v>
      </c>
      <c r="D78" s="13" t="s">
        <v>181</v>
      </c>
      <c r="E78" s="13" t="s">
        <v>174</v>
      </c>
      <c r="F78" s="13" t="s">
        <v>182</v>
      </c>
    </row>
    <row r="79" spans="1:6" s="7" customFormat="1">
      <c r="A79" s="5">
        <v>1</v>
      </c>
      <c r="B79" s="5">
        <v>2</v>
      </c>
      <c r="C79" s="5">
        <v>3</v>
      </c>
      <c r="D79" s="5">
        <v>4</v>
      </c>
      <c r="E79" s="5">
        <v>5</v>
      </c>
      <c r="F79" s="5">
        <v>6</v>
      </c>
    </row>
    <row r="80" spans="1:6">
      <c r="A80" s="12" t="s">
        <v>204</v>
      </c>
      <c r="B80" s="16" t="s">
        <v>330</v>
      </c>
      <c r="C80" s="5">
        <f>SUM(C81,C82,C83,C84,C85)</f>
        <v>0</v>
      </c>
      <c r="D80" s="5">
        <f>SUM(D81,D82,D83,D84,D85)</f>
        <v>0</v>
      </c>
      <c r="E80" s="5">
        <f>SUM(E81,E82,E83,E84,E85)</f>
        <v>0</v>
      </c>
      <c r="F80" s="5">
        <f>SUM(F81,F82,F83,F84,F85)</f>
        <v>0</v>
      </c>
    </row>
    <row r="81" spans="1:6" ht="60">
      <c r="A81" s="12" t="s">
        <v>336</v>
      </c>
      <c r="B81" s="16" t="s">
        <v>331</v>
      </c>
      <c r="C81" s="5">
        <v>0</v>
      </c>
      <c r="D81" s="5">
        <v>0</v>
      </c>
      <c r="E81" s="5">
        <v>0</v>
      </c>
      <c r="F81" s="5">
        <v>0</v>
      </c>
    </row>
    <row r="82" spans="1:6" ht="345">
      <c r="A82" s="12" t="s">
        <v>205</v>
      </c>
      <c r="B82" s="16" t="s">
        <v>332</v>
      </c>
      <c r="C82" s="5">
        <v>0</v>
      </c>
      <c r="D82" s="5">
        <v>0</v>
      </c>
      <c r="E82" s="5">
        <v>0</v>
      </c>
      <c r="F82" s="5">
        <v>0</v>
      </c>
    </row>
    <row r="83" spans="1:6" ht="240">
      <c r="A83" s="12" t="s">
        <v>206</v>
      </c>
      <c r="B83" s="16" t="s">
        <v>333</v>
      </c>
      <c r="C83" s="5">
        <v>0</v>
      </c>
      <c r="D83" s="5">
        <v>0</v>
      </c>
      <c r="E83" s="5">
        <v>0</v>
      </c>
      <c r="F83" s="5">
        <v>0</v>
      </c>
    </row>
    <row r="84" spans="1:6" ht="120">
      <c r="A84" s="12" t="s">
        <v>207</v>
      </c>
      <c r="B84" s="16" t="s">
        <v>334</v>
      </c>
      <c r="C84" s="5">
        <v>0</v>
      </c>
      <c r="D84" s="5">
        <v>0</v>
      </c>
      <c r="E84" s="5">
        <v>0</v>
      </c>
      <c r="F84" s="5">
        <v>0</v>
      </c>
    </row>
    <row r="85" spans="1:6">
      <c r="A85" s="12" t="s">
        <v>208</v>
      </c>
      <c r="B85" s="16" t="s">
        <v>335</v>
      </c>
      <c r="C85" s="5">
        <v>0</v>
      </c>
      <c r="D85" s="5">
        <v>0</v>
      </c>
      <c r="E85" s="5">
        <v>0</v>
      </c>
      <c r="F85" s="5">
        <v>0</v>
      </c>
    </row>
    <row r="87" spans="1:6">
      <c r="A87" s="9" t="s">
        <v>209</v>
      </c>
    </row>
    <row r="89" spans="1:6" s="4" customFormat="1" ht="60">
      <c r="A89" s="13" t="s">
        <v>170</v>
      </c>
      <c r="B89" s="13" t="s">
        <v>171</v>
      </c>
      <c r="C89" s="13" t="s">
        <v>180</v>
      </c>
      <c r="D89" s="13" t="s">
        <v>181</v>
      </c>
      <c r="E89" s="13" t="s">
        <v>174</v>
      </c>
      <c r="F89" s="13" t="s">
        <v>182</v>
      </c>
    </row>
    <row r="90" spans="1:6" s="4" customFormat="1">
      <c r="A90" s="3">
        <v>1</v>
      </c>
      <c r="B90" s="3">
        <v>2</v>
      </c>
      <c r="C90" s="3">
        <v>3</v>
      </c>
      <c r="D90" s="3">
        <v>4</v>
      </c>
      <c r="E90" s="3">
        <v>5</v>
      </c>
      <c r="F90" s="3">
        <v>6</v>
      </c>
    </row>
    <row r="91" spans="1:6" ht="75">
      <c r="A91" s="12" t="s">
        <v>210</v>
      </c>
      <c r="B91" s="16" t="s">
        <v>337</v>
      </c>
      <c r="C91" s="5">
        <f>SUM(C92,C93)</f>
        <v>0</v>
      </c>
      <c r="D91" s="5">
        <f>SUM(D92,D93)</f>
        <v>0</v>
      </c>
      <c r="E91" s="5">
        <f>SUM(E92,E93)</f>
        <v>0</v>
      </c>
      <c r="F91" s="5">
        <f>SUM(F92,F93)</f>
        <v>0</v>
      </c>
    </row>
    <row r="92" spans="1:6" ht="60">
      <c r="A92" s="12" t="s">
        <v>340</v>
      </c>
      <c r="B92" s="16" t="s">
        <v>338</v>
      </c>
      <c r="C92" s="5">
        <v>0</v>
      </c>
      <c r="D92" s="5">
        <v>0</v>
      </c>
      <c r="E92" s="5">
        <v>0</v>
      </c>
      <c r="F92" s="5">
        <v>0</v>
      </c>
    </row>
    <row r="93" spans="1:6">
      <c r="A93" s="12" t="s">
        <v>211</v>
      </c>
      <c r="B93" s="16" t="s">
        <v>339</v>
      </c>
      <c r="C93" s="5">
        <v>0</v>
      </c>
      <c r="D93" s="5">
        <v>0</v>
      </c>
      <c r="E93" s="5">
        <v>0</v>
      </c>
      <c r="F93" s="5">
        <v>0</v>
      </c>
    </row>
    <row r="95" spans="1:6">
      <c r="A95" s="9" t="s">
        <v>43</v>
      </c>
    </row>
    <row r="97" spans="1:6" s="4" customFormat="1" ht="60">
      <c r="A97" s="13" t="s">
        <v>170</v>
      </c>
      <c r="B97" s="13" t="s">
        <v>171</v>
      </c>
      <c r="C97" s="13" t="s">
        <v>180</v>
      </c>
      <c r="D97" s="13" t="s">
        <v>181</v>
      </c>
      <c r="E97" s="13" t="s">
        <v>174</v>
      </c>
      <c r="F97" s="13" t="s">
        <v>182</v>
      </c>
    </row>
    <row r="98" spans="1:6" s="4" customFormat="1">
      <c r="A98" s="3">
        <v>1</v>
      </c>
      <c r="B98" s="3">
        <v>2</v>
      </c>
      <c r="C98" s="3">
        <v>3</v>
      </c>
      <c r="D98" s="3">
        <v>4</v>
      </c>
      <c r="E98" s="3">
        <v>5</v>
      </c>
      <c r="F98" s="3">
        <v>6</v>
      </c>
    </row>
    <row r="99" spans="1:6">
      <c r="A99" s="12" t="s">
        <v>212</v>
      </c>
      <c r="B99" s="16" t="s">
        <v>341</v>
      </c>
      <c r="C99" s="5">
        <f>SUM(C100,C101,C102,C103,C106,C107)</f>
        <v>0</v>
      </c>
      <c r="D99" s="5">
        <f>SUM(D100,D101,D102,D103,D106,D107)</f>
        <v>0</v>
      </c>
      <c r="E99" s="5">
        <f>SUM(E100,E101,E102,E103,E106,E107)</f>
        <v>0</v>
      </c>
      <c r="F99" s="5">
        <f>SUM(F100,F101,F102,F103,F106,F107)</f>
        <v>0</v>
      </c>
    </row>
    <row r="100" spans="1:6" ht="45">
      <c r="A100" s="12" t="s">
        <v>350</v>
      </c>
      <c r="B100" s="16" t="s">
        <v>342</v>
      </c>
      <c r="C100" s="5">
        <v>0</v>
      </c>
      <c r="D100" s="5">
        <v>0</v>
      </c>
      <c r="E100" s="5">
        <v>0</v>
      </c>
      <c r="F100" s="5">
        <v>0</v>
      </c>
    </row>
    <row r="101" spans="1:6" ht="45">
      <c r="A101" s="12" t="s">
        <v>213</v>
      </c>
      <c r="B101" s="16" t="s">
        <v>343</v>
      </c>
      <c r="C101" s="5">
        <v>0</v>
      </c>
      <c r="D101" s="5">
        <v>0</v>
      </c>
      <c r="E101" s="5">
        <v>0</v>
      </c>
      <c r="F101" s="5">
        <v>0</v>
      </c>
    </row>
    <row r="102" spans="1:6" ht="45">
      <c r="A102" s="12" t="s">
        <v>214</v>
      </c>
      <c r="B102" s="16" t="s">
        <v>344</v>
      </c>
      <c r="C102" s="5">
        <v>0</v>
      </c>
      <c r="D102" s="5">
        <v>0</v>
      </c>
      <c r="E102" s="5">
        <v>0</v>
      </c>
      <c r="F102" s="5">
        <v>0</v>
      </c>
    </row>
    <row r="103" spans="1:6" ht="60">
      <c r="A103" s="12" t="s">
        <v>215</v>
      </c>
      <c r="B103" s="16" t="s">
        <v>345</v>
      </c>
      <c r="C103" s="5">
        <f>SUM(C104,C105)</f>
        <v>0</v>
      </c>
      <c r="D103" s="5">
        <f>SUM(D104,D105)</f>
        <v>0</v>
      </c>
      <c r="E103" s="5">
        <f>SUM(E104,E105)</f>
        <v>0</v>
      </c>
      <c r="F103" s="5">
        <f>SUM(F104,F105)</f>
        <v>0</v>
      </c>
    </row>
    <row r="104" spans="1:6" ht="30">
      <c r="A104" s="12" t="s">
        <v>351</v>
      </c>
      <c r="B104" s="16" t="s">
        <v>346</v>
      </c>
      <c r="C104" s="5">
        <v>0</v>
      </c>
      <c r="D104" s="5">
        <v>0</v>
      </c>
      <c r="E104" s="5">
        <v>0</v>
      </c>
      <c r="F104" s="5">
        <v>0</v>
      </c>
    </row>
    <row r="105" spans="1:6" ht="60">
      <c r="A105" s="12" t="s">
        <v>216</v>
      </c>
      <c r="B105" s="16" t="s">
        <v>347</v>
      </c>
      <c r="C105" s="5">
        <v>0</v>
      </c>
      <c r="D105" s="5">
        <v>0</v>
      </c>
      <c r="E105" s="5">
        <v>0</v>
      </c>
      <c r="F105" s="5">
        <v>0</v>
      </c>
    </row>
    <row r="106" spans="1:6">
      <c r="A106" s="12" t="s">
        <v>217</v>
      </c>
      <c r="B106" s="16" t="s">
        <v>348</v>
      </c>
      <c r="C106" s="5">
        <v>0</v>
      </c>
      <c r="D106" s="5">
        <v>0</v>
      </c>
      <c r="E106" s="5">
        <v>0</v>
      </c>
      <c r="F106" s="5">
        <v>0</v>
      </c>
    </row>
    <row r="107" spans="1:6" ht="30">
      <c r="A107" s="12" t="s">
        <v>218</v>
      </c>
      <c r="B107" s="16" t="s">
        <v>349</v>
      </c>
      <c r="C107" s="5">
        <v>0</v>
      </c>
      <c r="D107" s="5">
        <v>0</v>
      </c>
      <c r="E107" s="5">
        <v>0</v>
      </c>
      <c r="F107" s="5">
        <v>0</v>
      </c>
    </row>
    <row r="109" spans="1:6">
      <c r="A109" s="9" t="s">
        <v>76</v>
      </c>
    </row>
    <row r="111" spans="1:6" s="4" customFormat="1" ht="60">
      <c r="A111" s="13" t="s">
        <v>170</v>
      </c>
      <c r="B111" s="13" t="s">
        <v>171</v>
      </c>
      <c r="C111" s="13" t="s">
        <v>180</v>
      </c>
      <c r="D111" s="13" t="s">
        <v>181</v>
      </c>
      <c r="E111" s="13" t="s">
        <v>174</v>
      </c>
      <c r="F111" s="13" t="s">
        <v>182</v>
      </c>
    </row>
    <row r="112" spans="1:6" s="4" customFormat="1">
      <c r="A112" s="3">
        <v>1</v>
      </c>
      <c r="B112" s="3">
        <v>2</v>
      </c>
      <c r="C112" s="3">
        <v>3</v>
      </c>
      <c r="D112" s="3">
        <v>4</v>
      </c>
      <c r="E112" s="3">
        <v>5</v>
      </c>
      <c r="F112" s="3">
        <v>6</v>
      </c>
    </row>
    <row r="113" spans="1:6" ht="30">
      <c r="A113" s="12" t="s">
        <v>219</v>
      </c>
      <c r="B113" s="21" t="s">
        <v>352</v>
      </c>
      <c r="C113" s="26">
        <f>C114+C117+C115+C116</f>
        <v>94169.97</v>
      </c>
      <c r="D113" s="26">
        <f>D114+D115+D117+D116</f>
        <v>94169.97</v>
      </c>
      <c r="E113" s="31">
        <v>2.4300000000000002</v>
      </c>
      <c r="F113" s="31">
        <f>C113/C139*100</f>
        <v>2.4799202110633192</v>
      </c>
    </row>
    <row r="114" spans="1:6" ht="60">
      <c r="A114" s="12" t="s">
        <v>357</v>
      </c>
      <c r="B114" s="21" t="s">
        <v>353</v>
      </c>
      <c r="C114" s="32">
        <v>56498.74</v>
      </c>
      <c r="D114" s="32">
        <v>56498.74</v>
      </c>
      <c r="E114" s="81">
        <f>C114/C123*100</f>
        <v>1.4614912233774611</v>
      </c>
      <c r="F114" s="31">
        <f>C114/C139*100</f>
        <v>1.4878667501498788</v>
      </c>
    </row>
    <row r="115" spans="1:6">
      <c r="A115" s="12" t="s">
        <v>220</v>
      </c>
      <c r="B115" s="21" t="s">
        <v>354</v>
      </c>
      <c r="C115" s="29">
        <v>37671.230000000003</v>
      </c>
      <c r="D115" s="29">
        <v>37671.230000000003</v>
      </c>
      <c r="E115" s="31">
        <f>C115/C123*100</f>
        <v>0.97446725393935707</v>
      </c>
      <c r="F115" s="31">
        <f>C115/C139*100</f>
        <v>0.99205346091344038</v>
      </c>
    </row>
    <row r="116" spans="1:6" ht="60">
      <c r="A116" s="12" t="s">
        <v>221</v>
      </c>
      <c r="B116" s="21" t="s">
        <v>355</v>
      </c>
      <c r="C116" s="29">
        <v>0</v>
      </c>
      <c r="D116" s="29">
        <v>0</v>
      </c>
      <c r="E116" s="31">
        <f>C116/C123*100</f>
        <v>0</v>
      </c>
      <c r="F116" s="29">
        <f>C116/C139*100</f>
        <v>0</v>
      </c>
    </row>
    <row r="117" spans="1:6">
      <c r="A117" s="12" t="s">
        <v>222</v>
      </c>
      <c r="B117" s="21" t="s">
        <v>356</v>
      </c>
      <c r="C117" s="32">
        <v>0</v>
      </c>
      <c r="D117" s="32">
        <v>0</v>
      </c>
      <c r="E117" s="32">
        <f>C117/C123*100</f>
        <v>0</v>
      </c>
      <c r="F117" s="29">
        <f>C117/C139*100</f>
        <v>0</v>
      </c>
    </row>
    <row r="119" spans="1:6">
      <c r="A119" s="9" t="s">
        <v>223</v>
      </c>
    </row>
    <row r="121" spans="1:6" s="4" customFormat="1" ht="60">
      <c r="A121" s="13" t="s">
        <v>170</v>
      </c>
      <c r="B121" s="13" t="s">
        <v>171</v>
      </c>
      <c r="C121" s="13" t="s">
        <v>224</v>
      </c>
      <c r="D121" s="13" t="s">
        <v>225</v>
      </c>
      <c r="E121" s="13" t="s">
        <v>226</v>
      </c>
    </row>
    <row r="122" spans="1:6" s="4" customFormat="1">
      <c r="A122" s="3">
        <v>1</v>
      </c>
      <c r="B122" s="3">
        <v>2</v>
      </c>
      <c r="C122" s="3">
        <v>3</v>
      </c>
      <c r="D122" s="3">
        <v>4</v>
      </c>
      <c r="E122" s="3">
        <v>5</v>
      </c>
    </row>
    <row r="123" spans="1:6" ht="30">
      <c r="A123" s="12" t="s">
        <v>227</v>
      </c>
      <c r="B123" s="21" t="s">
        <v>358</v>
      </c>
      <c r="C123" s="78">
        <f>SUM(C21,C33,C54,C68,C80,C91,C99,C113)</f>
        <v>3865828.21</v>
      </c>
      <c r="D123" s="19">
        <f>SUM(D21,D33,D54,D68,D80,D91,D99,D113)</f>
        <v>3832647.29</v>
      </c>
      <c r="E123" s="19">
        <f>C123/C139*100</f>
        <v>101.80469963490202</v>
      </c>
    </row>
    <row r="125" spans="1:6" ht="15.75">
      <c r="A125" s="8" t="s">
        <v>228</v>
      </c>
    </row>
    <row r="127" spans="1:6" s="4" customFormat="1" ht="75">
      <c r="A127" s="13" t="s">
        <v>170</v>
      </c>
      <c r="B127" s="13" t="s">
        <v>171</v>
      </c>
      <c r="C127" s="13" t="s">
        <v>229</v>
      </c>
      <c r="D127" s="13" t="s">
        <v>230</v>
      </c>
      <c r="E127" s="13" t="s">
        <v>231</v>
      </c>
      <c r="F127" s="13" t="s">
        <v>182</v>
      </c>
    </row>
    <row r="128" spans="1:6" s="4" customFormat="1">
      <c r="A128" s="3">
        <v>1</v>
      </c>
      <c r="B128" s="3">
        <v>2</v>
      </c>
      <c r="C128" s="3">
        <v>3</v>
      </c>
      <c r="D128" s="3">
        <v>4</v>
      </c>
      <c r="E128" s="3">
        <v>5</v>
      </c>
      <c r="F128" s="3">
        <v>6</v>
      </c>
    </row>
    <row r="129" spans="1:18">
      <c r="A129" s="12" t="s">
        <v>232</v>
      </c>
      <c r="B129" s="23" t="s">
        <v>359</v>
      </c>
      <c r="C129" s="32">
        <f>'IV Подраздел 2'!H14</f>
        <v>68529.83</v>
      </c>
      <c r="D129" s="32">
        <v>67130.850000000006</v>
      </c>
      <c r="E129" s="29">
        <f>ROUND(C129/C133*100,2)</f>
        <v>100</v>
      </c>
      <c r="F129" s="29">
        <f>C129/C139*100</f>
        <v>1.8046996349020117</v>
      </c>
    </row>
    <row r="130" spans="1:18" ht="30">
      <c r="A130" s="12" t="s">
        <v>233</v>
      </c>
      <c r="B130" s="23" t="s">
        <v>360</v>
      </c>
      <c r="C130" s="29">
        <f>C131+C132</f>
        <v>0</v>
      </c>
      <c r="D130" s="29">
        <f>D131+D132</f>
        <v>0</v>
      </c>
      <c r="E130" s="31">
        <f>ROUND(C130/C133*100,2)</f>
        <v>0</v>
      </c>
      <c r="F130" s="29">
        <f>C130/C139*100</f>
        <v>0</v>
      </c>
    </row>
    <row r="131" spans="1:18" ht="30">
      <c r="A131" s="12" t="s">
        <v>364</v>
      </c>
      <c r="B131" s="23" t="s">
        <v>361</v>
      </c>
      <c r="C131" s="52">
        <v>0</v>
      </c>
      <c r="D131" s="32">
        <v>0</v>
      </c>
      <c r="E131" s="29">
        <f>C131/C133*100</f>
        <v>0</v>
      </c>
      <c r="F131" s="29">
        <f>C131/C139*100</f>
        <v>0</v>
      </c>
    </row>
    <row r="132" spans="1:18" ht="75">
      <c r="A132" s="12" t="s">
        <v>234</v>
      </c>
      <c r="B132" s="23" t="s">
        <v>362</v>
      </c>
      <c r="C132" s="52">
        <v>0</v>
      </c>
      <c r="D132" s="30">
        <v>0</v>
      </c>
      <c r="E132" s="29">
        <f>C132/C133*100</f>
        <v>0</v>
      </c>
      <c r="F132" s="29">
        <f>C132/C139*100</f>
        <v>0</v>
      </c>
    </row>
    <row r="133" spans="1:18" ht="30">
      <c r="A133" s="12" t="s">
        <v>235</v>
      </c>
      <c r="B133" s="23" t="s">
        <v>363</v>
      </c>
      <c r="C133" s="29">
        <f>C129+C130</f>
        <v>68529.83</v>
      </c>
      <c r="D133" s="29">
        <f>D130+D129</f>
        <v>67130.850000000006</v>
      </c>
      <c r="E133" s="83">
        <f>E129+E130</f>
        <v>100</v>
      </c>
      <c r="F133" s="31">
        <f>C133/C139*100</f>
        <v>1.8046996349020117</v>
      </c>
    </row>
    <row r="135" spans="1:18" ht="15.75">
      <c r="A135" s="8" t="s">
        <v>236</v>
      </c>
      <c r="E135" s="22"/>
    </row>
    <row r="137" spans="1:18" s="4" customFormat="1" ht="60">
      <c r="A137" s="13" t="s">
        <v>170</v>
      </c>
      <c r="B137" s="13" t="s">
        <v>171</v>
      </c>
      <c r="C137" s="13" t="s">
        <v>237</v>
      </c>
      <c r="D137" s="13" t="s">
        <v>238</v>
      </c>
    </row>
    <row r="138" spans="1:18" s="4" customFormat="1">
      <c r="A138" s="3">
        <v>1</v>
      </c>
      <c r="B138" s="3">
        <v>2</v>
      </c>
      <c r="C138" s="3">
        <v>3</v>
      </c>
      <c r="D138" s="3">
        <v>4</v>
      </c>
    </row>
    <row r="139" spans="1:18" ht="30">
      <c r="A139" s="12" t="s">
        <v>239</v>
      </c>
      <c r="B139" s="23">
        <v>13</v>
      </c>
      <c r="C139" s="24">
        <f>C123-C133</f>
        <v>3797298.38</v>
      </c>
      <c r="D139" s="24">
        <f>D123-D133</f>
        <v>3765516.44</v>
      </c>
    </row>
    <row r="140" spans="1:18" ht="75">
      <c r="A140" s="12" t="s">
        <v>240</v>
      </c>
      <c r="B140" s="23">
        <v>14</v>
      </c>
      <c r="C140" s="33">
        <v>256.79953</v>
      </c>
      <c r="D140" s="33">
        <v>256.79953</v>
      </c>
    </row>
    <row r="141" spans="1:18" ht="105">
      <c r="A141" s="12" t="s">
        <v>241</v>
      </c>
      <c r="B141" s="23">
        <v>15</v>
      </c>
      <c r="C141" s="24">
        <f>C139/C140</f>
        <v>14787.014524520351</v>
      </c>
      <c r="D141" s="24">
        <f>D139/D140</f>
        <v>14663.252849411367</v>
      </c>
      <c r="R141" s="2" t="s">
        <v>523</v>
      </c>
    </row>
  </sheetData>
  <mergeCells count="2">
    <mergeCell ref="A76:F76"/>
    <mergeCell ref="A1:F1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I8"/>
  <sheetViews>
    <sheetView zoomScale="90" zoomScaleNormal="90" workbookViewId="0">
      <selection activeCell="F43" sqref="F43"/>
    </sheetView>
  </sheetViews>
  <sheetFormatPr defaultRowHeight="15"/>
  <cols>
    <col min="1" max="1" width="12.5703125" style="2" customWidth="1"/>
    <col min="2" max="2" width="18.28515625" style="2" customWidth="1"/>
    <col min="3" max="3" width="23" style="2" customWidth="1"/>
    <col min="4" max="5" width="20.5703125" style="2" customWidth="1"/>
    <col min="6" max="6" width="23.7109375" style="2" customWidth="1"/>
    <col min="7" max="7" width="20.28515625" style="2" customWidth="1"/>
    <col min="8" max="8" width="17.42578125" style="2" customWidth="1"/>
    <col min="9" max="9" width="12" style="2" customWidth="1"/>
    <col min="10" max="16384" width="9.140625" style="2"/>
  </cols>
  <sheetData>
    <row r="1" spans="1:9" ht="15.75">
      <c r="A1" s="8" t="s">
        <v>368</v>
      </c>
    </row>
    <row r="3" spans="1:9">
      <c r="A3" s="9" t="s">
        <v>369</v>
      </c>
    </row>
    <row r="5" spans="1:9" ht="45">
      <c r="A5" s="3" t="s">
        <v>2</v>
      </c>
      <c r="B5" s="3" t="s">
        <v>78</v>
      </c>
      <c r="C5" s="3" t="s">
        <v>79</v>
      </c>
      <c r="D5" s="3" t="s">
        <v>80</v>
      </c>
      <c r="E5" s="3" t="s">
        <v>88</v>
      </c>
      <c r="F5" s="3" t="s">
        <v>89</v>
      </c>
      <c r="G5" s="3" t="s">
        <v>90</v>
      </c>
      <c r="H5" s="3" t="s">
        <v>91</v>
      </c>
      <c r="I5" s="3" t="s">
        <v>13</v>
      </c>
    </row>
    <row r="6" spans="1:9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>
      <c r="A7" s="5"/>
      <c r="B7" s="3"/>
      <c r="C7" s="3"/>
      <c r="D7" s="51"/>
      <c r="E7" s="3"/>
      <c r="F7" s="3"/>
      <c r="G7" s="19"/>
      <c r="H7" s="19"/>
      <c r="I7" s="5"/>
    </row>
    <row r="8" spans="1:9">
      <c r="A8" s="6" t="s">
        <v>14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19">
        <f>G7</f>
        <v>0</v>
      </c>
      <c r="H8" s="19">
        <f>H7</f>
        <v>0</v>
      </c>
      <c r="I8" s="5" t="s">
        <v>15</v>
      </c>
    </row>
  </sheetData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L23"/>
  <sheetViews>
    <sheetView topLeftCell="A10" zoomScale="90" zoomScaleNormal="90" workbookViewId="0">
      <selection activeCell="M13" sqref="M13"/>
    </sheetView>
  </sheetViews>
  <sheetFormatPr defaultRowHeight="15"/>
  <cols>
    <col min="1" max="1" width="40.42578125" style="2" customWidth="1"/>
    <col min="2" max="2" width="23" style="2" customWidth="1"/>
    <col min="3" max="3" width="22.7109375" style="2" customWidth="1"/>
    <col min="4" max="5" width="20.5703125" style="2" customWidth="1"/>
    <col min="6" max="6" width="21.140625" style="2" customWidth="1"/>
    <col min="7" max="7" width="20.28515625" style="2" customWidth="1"/>
    <col min="8" max="8" width="19.85546875" style="2" customWidth="1"/>
    <col min="9" max="9" width="20.42578125" style="2" customWidth="1"/>
    <col min="10" max="10" width="17.7109375" style="2" customWidth="1"/>
    <col min="11" max="16384" width="9.140625" style="2"/>
  </cols>
  <sheetData>
    <row r="1" spans="1:12" ht="15.75">
      <c r="A1" s="8" t="s">
        <v>368</v>
      </c>
    </row>
    <row r="3" spans="1:12">
      <c r="A3" s="9" t="s">
        <v>370</v>
      </c>
    </row>
    <row r="5" spans="1:12" ht="45">
      <c r="A5" s="3" t="s">
        <v>2</v>
      </c>
      <c r="B5" s="3" t="s">
        <v>78</v>
      </c>
      <c r="C5" s="3" t="s">
        <v>79</v>
      </c>
      <c r="D5" s="3" t="s">
        <v>80</v>
      </c>
      <c r="E5" s="3" t="s">
        <v>92</v>
      </c>
      <c r="F5" s="3" t="s">
        <v>93</v>
      </c>
      <c r="G5" s="3" t="s">
        <v>94</v>
      </c>
      <c r="H5" s="3" t="s">
        <v>90</v>
      </c>
      <c r="I5" s="3" t="s">
        <v>95</v>
      </c>
      <c r="J5" s="3" t="s">
        <v>13</v>
      </c>
    </row>
    <row r="6" spans="1:1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10</v>
      </c>
      <c r="J6" s="3">
        <v>10</v>
      </c>
    </row>
    <row r="7" spans="1:12" ht="107.25" customHeight="1">
      <c r="A7" s="43">
        <v>1</v>
      </c>
      <c r="B7" s="3" t="s">
        <v>509</v>
      </c>
      <c r="C7" s="35" t="s">
        <v>505</v>
      </c>
      <c r="D7" s="51" t="s">
        <v>510</v>
      </c>
      <c r="E7" s="45" t="s">
        <v>506</v>
      </c>
      <c r="F7" s="35" t="s">
        <v>508</v>
      </c>
      <c r="G7" s="41" t="s">
        <v>507</v>
      </c>
      <c r="H7" s="24">
        <v>90.05</v>
      </c>
      <c r="I7" s="19">
        <f>H7/'Справка СЧА'!C133*100</f>
        <v>0.13140263152557069</v>
      </c>
      <c r="J7" s="75"/>
      <c r="L7" s="50"/>
    </row>
    <row r="8" spans="1:12" ht="130.5" customHeight="1">
      <c r="A8" s="43">
        <v>2</v>
      </c>
      <c r="B8" s="3" t="s">
        <v>518</v>
      </c>
      <c r="C8" s="3" t="s">
        <v>522</v>
      </c>
      <c r="D8" s="51">
        <v>42786</v>
      </c>
      <c r="E8" s="45" t="s">
        <v>519</v>
      </c>
      <c r="F8" s="3" t="s">
        <v>520</v>
      </c>
      <c r="G8" s="82" t="s">
        <v>521</v>
      </c>
      <c r="H8" s="24">
        <v>64000</v>
      </c>
      <c r="I8" s="19">
        <f>H8/'Справка СЧА'!C133*100</f>
        <v>93.389987980416706</v>
      </c>
      <c r="J8" s="75"/>
      <c r="L8" s="50"/>
    </row>
    <row r="9" spans="1:12" ht="130.5" customHeight="1">
      <c r="A9" s="43">
        <v>3</v>
      </c>
      <c r="B9" s="35" t="s">
        <v>525</v>
      </c>
      <c r="C9" s="35" t="s">
        <v>526</v>
      </c>
      <c r="D9" s="36">
        <v>42893</v>
      </c>
      <c r="E9" s="43" t="s">
        <v>527</v>
      </c>
      <c r="F9" s="35" t="s">
        <v>528</v>
      </c>
      <c r="G9" s="23" t="s">
        <v>529</v>
      </c>
      <c r="H9" s="24">
        <v>320.54000000000002</v>
      </c>
      <c r="I9" s="19">
        <f>H9/'Справка СЧА'!C133*100</f>
        <v>0.46773791792566832</v>
      </c>
      <c r="J9" s="75"/>
      <c r="L9" s="50"/>
    </row>
    <row r="10" spans="1:12" ht="138" customHeight="1">
      <c r="A10" s="43">
        <v>4</v>
      </c>
      <c r="B10" s="3" t="s">
        <v>530</v>
      </c>
      <c r="C10" s="35" t="s">
        <v>531</v>
      </c>
      <c r="D10" s="36">
        <v>42893</v>
      </c>
      <c r="E10" s="43" t="s">
        <v>527</v>
      </c>
      <c r="F10" s="35" t="s">
        <v>528</v>
      </c>
      <c r="G10" s="23" t="s">
        <v>529</v>
      </c>
      <c r="H10" s="24">
        <v>1121.9000000000001</v>
      </c>
      <c r="I10" s="19">
        <f>H10/'Справка СЧА'!C133*100</f>
        <v>1.6370973049254611</v>
      </c>
      <c r="J10" s="75"/>
      <c r="L10" s="50"/>
    </row>
    <row r="11" spans="1:12" ht="138" customHeight="1">
      <c r="A11" s="43">
        <v>5</v>
      </c>
      <c r="B11" s="35" t="s">
        <v>525</v>
      </c>
      <c r="C11" s="35" t="s">
        <v>526</v>
      </c>
      <c r="D11" s="36">
        <v>42923</v>
      </c>
      <c r="E11" s="43" t="s">
        <v>527</v>
      </c>
      <c r="F11" s="35" t="s">
        <v>528</v>
      </c>
      <c r="G11" s="23" t="s">
        <v>529</v>
      </c>
      <c r="H11" s="24">
        <v>315.22000000000003</v>
      </c>
      <c r="I11" s="19">
        <f>H11/'Справка СЧА'!C133*100</f>
        <v>0.45997487517479613</v>
      </c>
      <c r="J11" s="75"/>
      <c r="L11" s="50"/>
    </row>
    <row r="12" spans="1:12" ht="138" customHeight="1">
      <c r="A12" s="43">
        <v>6</v>
      </c>
      <c r="B12" s="3" t="s">
        <v>530</v>
      </c>
      <c r="C12" s="35" t="s">
        <v>531</v>
      </c>
      <c r="D12" s="36">
        <v>42923</v>
      </c>
      <c r="E12" s="43" t="s">
        <v>527</v>
      </c>
      <c r="F12" s="35" t="s">
        <v>528</v>
      </c>
      <c r="G12" s="23" t="s">
        <v>529</v>
      </c>
      <c r="H12" s="24">
        <v>1103.25</v>
      </c>
      <c r="I12" s="19">
        <f>H12/'Справка СЧА'!C133*100</f>
        <v>1.6098828787405424</v>
      </c>
      <c r="J12" s="75"/>
      <c r="L12" s="50"/>
    </row>
    <row r="13" spans="1:12" ht="138" customHeight="1">
      <c r="A13" s="43">
        <v>7</v>
      </c>
      <c r="B13" s="35" t="s">
        <v>532</v>
      </c>
      <c r="C13" s="35" t="s">
        <v>505</v>
      </c>
      <c r="D13" s="36">
        <v>42930</v>
      </c>
      <c r="E13" s="35" t="s">
        <v>506</v>
      </c>
      <c r="F13" s="35" t="s">
        <v>533</v>
      </c>
      <c r="G13" s="23" t="s">
        <v>507</v>
      </c>
      <c r="H13" s="24">
        <v>1578.87</v>
      </c>
      <c r="I13" s="19">
        <f>H13/'Справка СЧА'!C133*100</f>
        <v>2.303916411291258</v>
      </c>
      <c r="J13" s="75"/>
      <c r="L13" s="50"/>
    </row>
    <row r="14" spans="1:12">
      <c r="A14" s="42" t="s">
        <v>14</v>
      </c>
      <c r="B14" s="43" t="s">
        <v>15</v>
      </c>
      <c r="C14" s="43" t="s">
        <v>15</v>
      </c>
      <c r="D14" s="43" t="s">
        <v>15</v>
      </c>
      <c r="E14" s="43" t="s">
        <v>15</v>
      </c>
      <c r="F14" s="43" t="s">
        <v>15</v>
      </c>
      <c r="G14" s="43" t="s">
        <v>15</v>
      </c>
      <c r="H14" s="24">
        <f>SUM(H7:H13)</f>
        <v>68529.83</v>
      </c>
      <c r="I14" s="24">
        <f>ROUND(H14/'Справка СЧА'!C133*100,2)</f>
        <v>100</v>
      </c>
      <c r="J14" s="43" t="s">
        <v>15</v>
      </c>
      <c r="L14" s="50"/>
    </row>
    <row r="17" spans="1:9">
      <c r="I17" s="50"/>
    </row>
    <row r="18" spans="1:9">
      <c r="A18" s="2" t="s">
        <v>367</v>
      </c>
      <c r="G18" s="2" t="s">
        <v>476</v>
      </c>
    </row>
    <row r="22" spans="1:9" ht="45">
      <c r="A22" s="76" t="s">
        <v>511</v>
      </c>
      <c r="H22" s="76"/>
    </row>
    <row r="23" spans="1:9">
      <c r="A23" s="2" t="s">
        <v>517</v>
      </c>
      <c r="G23" s="92" t="s">
        <v>524</v>
      </c>
      <c r="H23" s="93"/>
    </row>
  </sheetData>
  <mergeCells count="1">
    <mergeCell ref="G23:H23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6"/>
  <sheetViews>
    <sheetView zoomScale="90" zoomScaleNormal="90" workbookViewId="0">
      <selection activeCell="H9" sqref="H9"/>
    </sheetView>
  </sheetViews>
  <sheetFormatPr defaultRowHeight="15"/>
  <cols>
    <col min="1" max="1" width="7.28515625" style="2" customWidth="1"/>
    <col min="2" max="2" width="20.140625" style="2" customWidth="1"/>
    <col min="3" max="3" width="15.85546875" style="2" customWidth="1"/>
    <col min="4" max="4" width="11" style="2" customWidth="1"/>
    <col min="5" max="5" width="15.42578125" style="2" customWidth="1"/>
    <col min="6" max="6" width="12" style="2" customWidth="1"/>
    <col min="7" max="7" width="13.7109375" style="2" customWidth="1"/>
    <col min="8" max="8" width="12.5703125" style="2" customWidth="1"/>
    <col min="9" max="9" width="9.7109375" style="2" customWidth="1"/>
    <col min="10" max="10" width="12.140625" style="2" customWidth="1"/>
    <col min="11" max="16384" width="9.140625" style="2"/>
  </cols>
  <sheetData>
    <row r="1" spans="1:10" ht="15.75">
      <c r="A1" s="8" t="s">
        <v>242</v>
      </c>
    </row>
    <row r="2" spans="1:10" ht="15.75">
      <c r="A2" s="8"/>
    </row>
    <row r="3" spans="1:10">
      <c r="A3" s="9" t="s">
        <v>169</v>
      </c>
    </row>
    <row r="5" spans="1:10">
      <c r="A5" s="10" t="s">
        <v>243</v>
      </c>
    </row>
    <row r="7" spans="1:10" ht="90">
      <c r="A7" s="3" t="s">
        <v>2</v>
      </c>
      <c r="B7" s="3" t="s">
        <v>244</v>
      </c>
      <c r="C7" s="3" t="s">
        <v>245</v>
      </c>
      <c r="D7" s="3" t="s">
        <v>246</v>
      </c>
      <c r="E7" s="3" t="s">
        <v>247</v>
      </c>
      <c r="F7" s="3" t="s">
        <v>248</v>
      </c>
      <c r="G7" s="3" t="s">
        <v>249</v>
      </c>
      <c r="H7" s="3" t="s">
        <v>250</v>
      </c>
      <c r="I7" s="3" t="s">
        <v>12</v>
      </c>
      <c r="J7" s="3" t="s">
        <v>13</v>
      </c>
    </row>
    <row r="8" spans="1:10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>
      <c r="A9" s="48" t="s">
        <v>477</v>
      </c>
      <c r="B9" s="28" t="s">
        <v>375</v>
      </c>
      <c r="C9" s="48" t="s">
        <v>376</v>
      </c>
      <c r="D9" s="28">
        <v>2506</v>
      </c>
      <c r="E9" s="28">
        <v>0</v>
      </c>
      <c r="F9" s="28" t="s">
        <v>374</v>
      </c>
      <c r="G9" s="28" t="s">
        <v>377</v>
      </c>
      <c r="H9" s="27">
        <f>'Справка СЧА'!C23</f>
        <v>120860.28</v>
      </c>
      <c r="I9" s="27">
        <f>'Справка СЧА'!E23</f>
        <v>3.1263748266765328</v>
      </c>
      <c r="J9" s="42"/>
    </row>
    <row r="10" spans="1:10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0">
      <c r="A11" s="6" t="s">
        <v>14</v>
      </c>
      <c r="B11" s="5" t="s">
        <v>15</v>
      </c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19">
        <f>H9</f>
        <v>120860.28</v>
      </c>
      <c r="I11" s="19">
        <f>I9</f>
        <v>3.1263748266765328</v>
      </c>
      <c r="J11" s="5" t="s">
        <v>15</v>
      </c>
    </row>
    <row r="13" spans="1:10">
      <c r="A13" s="10" t="s">
        <v>251</v>
      </c>
    </row>
    <row r="15" spans="1:10" ht="90">
      <c r="A15" s="3" t="s">
        <v>2</v>
      </c>
      <c r="B15" s="3" t="s">
        <v>252</v>
      </c>
      <c r="C15" s="3" t="s">
        <v>245</v>
      </c>
      <c r="D15" s="3" t="s">
        <v>246</v>
      </c>
      <c r="E15" s="3" t="s">
        <v>247</v>
      </c>
      <c r="F15" s="3" t="s">
        <v>253</v>
      </c>
      <c r="G15" s="3" t="s">
        <v>254</v>
      </c>
      <c r="H15" s="3" t="s">
        <v>250</v>
      </c>
      <c r="I15" s="3" t="s">
        <v>12</v>
      </c>
      <c r="J15" s="3" t="s">
        <v>13</v>
      </c>
    </row>
    <row r="16" spans="1:10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</row>
    <row r="17" spans="1:10">
      <c r="A17" s="18"/>
      <c r="B17" s="6"/>
      <c r="C17" s="6"/>
      <c r="D17" s="6"/>
      <c r="E17" s="6"/>
      <c r="F17" s="6"/>
      <c r="G17" s="6"/>
      <c r="H17" s="6"/>
      <c r="I17" s="6"/>
      <c r="J17" s="6"/>
    </row>
    <row r="18" spans="1:10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6" t="s">
        <v>14</v>
      </c>
      <c r="B19" s="5" t="s">
        <v>15</v>
      </c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5"/>
      <c r="I19" s="5"/>
      <c r="J19" s="5" t="s">
        <v>15</v>
      </c>
    </row>
    <row r="36" spans="4:4">
      <c r="D36" s="2" t="s">
        <v>27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109"/>
  <sheetViews>
    <sheetView topLeftCell="A63" zoomScale="90" zoomScaleNormal="90" workbookViewId="0">
      <selection activeCell="K77" sqref="K77"/>
    </sheetView>
  </sheetViews>
  <sheetFormatPr defaultRowHeight="15"/>
  <cols>
    <col min="1" max="1" width="10.140625" style="53" customWidth="1"/>
    <col min="2" max="2" width="17.5703125" style="53" customWidth="1"/>
    <col min="3" max="3" width="15.5703125" style="53" customWidth="1"/>
    <col min="4" max="4" width="14.7109375" style="53" customWidth="1"/>
    <col min="5" max="5" width="18.42578125" style="53" customWidth="1"/>
    <col min="6" max="6" width="21.140625" style="53" customWidth="1"/>
    <col min="7" max="7" width="15.5703125" style="53" customWidth="1"/>
    <col min="8" max="8" width="15.28515625" style="53" customWidth="1"/>
    <col min="9" max="9" width="15.42578125" style="53" customWidth="1"/>
    <col min="10" max="10" width="12.28515625" style="53" customWidth="1"/>
    <col min="11" max="11" width="19.85546875" style="53" customWidth="1"/>
    <col min="12" max="12" width="17.5703125" style="53" customWidth="1"/>
    <col min="13" max="13" width="13" style="53" customWidth="1"/>
    <col min="14" max="14" width="14.28515625" style="53" customWidth="1"/>
    <col min="15" max="15" width="9" style="53" customWidth="1"/>
    <col min="16" max="16" width="11" style="53" customWidth="1"/>
    <col min="17" max="17" width="11.28515625" style="53" customWidth="1"/>
    <col min="18" max="18" width="10.28515625" style="53" customWidth="1"/>
    <col min="19" max="16384" width="9.140625" style="53"/>
  </cols>
  <sheetData>
    <row r="1" spans="1:18">
      <c r="A1" s="1" t="s">
        <v>242</v>
      </c>
    </row>
    <row r="3" spans="1:18">
      <c r="A3" s="9" t="s">
        <v>179</v>
      </c>
    </row>
    <row r="5" spans="1:18">
      <c r="A5" s="10" t="s">
        <v>255</v>
      </c>
    </row>
    <row r="7" spans="1:18" ht="75">
      <c r="A7" s="35" t="s">
        <v>2</v>
      </c>
      <c r="B7" s="35" t="s">
        <v>105</v>
      </c>
      <c r="C7" s="35" t="s">
        <v>106</v>
      </c>
      <c r="D7" s="35" t="s">
        <v>107</v>
      </c>
      <c r="E7" s="35" t="s">
        <v>108</v>
      </c>
      <c r="F7" s="35" t="s">
        <v>109</v>
      </c>
      <c r="G7" s="35" t="s">
        <v>110</v>
      </c>
      <c r="H7" s="35" t="s">
        <v>111</v>
      </c>
      <c r="I7" s="35" t="s">
        <v>73</v>
      </c>
      <c r="J7" s="35" t="s">
        <v>11</v>
      </c>
      <c r="K7" s="35" t="s">
        <v>12</v>
      </c>
      <c r="L7" s="35" t="s">
        <v>112</v>
      </c>
      <c r="M7" s="35" t="s">
        <v>13</v>
      </c>
      <c r="N7" s="54"/>
      <c r="O7" s="54"/>
      <c r="P7" s="54"/>
      <c r="Q7" s="54"/>
      <c r="R7" s="54"/>
    </row>
    <row r="8" spans="1:18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54"/>
      <c r="O8" s="54"/>
      <c r="P8" s="54"/>
      <c r="Q8" s="54"/>
      <c r="R8" s="54"/>
    </row>
    <row r="9" spans="1:18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8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8">
      <c r="A11" s="42" t="s">
        <v>14</v>
      </c>
      <c r="B11" s="43" t="s">
        <v>15</v>
      </c>
      <c r="C11" s="43" t="s">
        <v>15</v>
      </c>
      <c r="D11" s="43" t="s">
        <v>15</v>
      </c>
      <c r="E11" s="43" t="s">
        <v>15</v>
      </c>
      <c r="F11" s="43" t="s">
        <v>15</v>
      </c>
      <c r="G11" s="43" t="s">
        <v>15</v>
      </c>
      <c r="H11" s="43" t="s">
        <v>15</v>
      </c>
      <c r="I11" s="43" t="s">
        <v>15</v>
      </c>
      <c r="J11" s="43"/>
      <c r="K11" s="43"/>
      <c r="L11" s="43" t="s">
        <v>15</v>
      </c>
      <c r="M11" s="43" t="s">
        <v>15</v>
      </c>
    </row>
    <row r="13" spans="1:18">
      <c r="A13" s="10" t="s">
        <v>256</v>
      </c>
    </row>
    <row r="15" spans="1:18" ht="60">
      <c r="A15" s="35" t="s">
        <v>2</v>
      </c>
      <c r="B15" s="35" t="s">
        <v>105</v>
      </c>
      <c r="C15" s="35" t="s">
        <v>106</v>
      </c>
      <c r="D15" s="35" t="s">
        <v>107</v>
      </c>
      <c r="E15" s="35" t="s">
        <v>257</v>
      </c>
      <c r="F15" s="35" t="s">
        <v>110</v>
      </c>
      <c r="G15" s="35" t="s">
        <v>111</v>
      </c>
      <c r="H15" s="35" t="s">
        <v>73</v>
      </c>
      <c r="I15" s="35" t="s">
        <v>11</v>
      </c>
      <c r="J15" s="35" t="s">
        <v>12</v>
      </c>
      <c r="K15" s="35" t="s">
        <v>112</v>
      </c>
      <c r="L15" s="35" t="s">
        <v>13</v>
      </c>
      <c r="M15" s="54"/>
      <c r="N15" s="54"/>
      <c r="O15" s="54"/>
      <c r="P15" s="54"/>
      <c r="Q15" s="54"/>
      <c r="R15" s="54"/>
    </row>
    <row r="16" spans="1:18">
      <c r="A16" s="35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54"/>
      <c r="N16" s="54"/>
      <c r="O16" s="54"/>
      <c r="P16" s="54"/>
      <c r="Q16" s="54"/>
      <c r="R16" s="54"/>
    </row>
    <row r="17" spans="1:18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8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8">
      <c r="A19" s="42" t="s">
        <v>14</v>
      </c>
      <c r="B19" s="43" t="s">
        <v>15</v>
      </c>
      <c r="C19" s="43" t="s">
        <v>15</v>
      </c>
      <c r="D19" s="43" t="s">
        <v>15</v>
      </c>
      <c r="E19" s="43" t="s">
        <v>15</v>
      </c>
      <c r="F19" s="43" t="s">
        <v>15</v>
      </c>
      <c r="G19" s="43" t="s">
        <v>15</v>
      </c>
      <c r="H19" s="43" t="s">
        <v>15</v>
      </c>
      <c r="I19" s="43"/>
      <c r="J19" s="43"/>
      <c r="K19" s="43" t="s">
        <v>15</v>
      </c>
      <c r="L19" s="43" t="s">
        <v>15</v>
      </c>
    </row>
    <row r="21" spans="1:18">
      <c r="A21" s="10" t="s">
        <v>258</v>
      </c>
    </row>
    <row r="23" spans="1:18" ht="90">
      <c r="A23" s="35" t="s">
        <v>2</v>
      </c>
      <c r="B23" s="35" t="s">
        <v>105</v>
      </c>
      <c r="C23" s="35" t="s">
        <v>259</v>
      </c>
      <c r="D23" s="35" t="s">
        <v>106</v>
      </c>
      <c r="E23" s="35" t="s">
        <v>107</v>
      </c>
      <c r="F23" s="35" t="s">
        <v>257</v>
      </c>
      <c r="G23" s="35" t="s">
        <v>110</v>
      </c>
      <c r="H23" s="35" t="s">
        <v>111</v>
      </c>
      <c r="I23" s="35" t="s">
        <v>73</v>
      </c>
      <c r="J23" s="35" t="s">
        <v>11</v>
      </c>
      <c r="K23" s="35" t="s">
        <v>12</v>
      </c>
      <c r="L23" s="35" t="s">
        <v>112</v>
      </c>
      <c r="M23" s="35" t="s">
        <v>13</v>
      </c>
      <c r="N23" s="54"/>
      <c r="O23" s="54"/>
      <c r="P23" s="54"/>
      <c r="Q23" s="54"/>
      <c r="R23" s="54"/>
    </row>
    <row r="24" spans="1:18">
      <c r="A24" s="35">
        <v>1</v>
      </c>
      <c r="B24" s="35">
        <v>2</v>
      </c>
      <c r="C24" s="35">
        <v>3</v>
      </c>
      <c r="D24" s="35">
        <v>4</v>
      </c>
      <c r="E24" s="35">
        <v>5</v>
      </c>
      <c r="F24" s="35">
        <v>6</v>
      </c>
      <c r="G24" s="35">
        <v>7</v>
      </c>
      <c r="H24" s="35">
        <v>8</v>
      </c>
      <c r="I24" s="35">
        <v>9</v>
      </c>
      <c r="J24" s="35">
        <v>10</v>
      </c>
      <c r="K24" s="35">
        <v>11</v>
      </c>
      <c r="L24" s="35">
        <v>12</v>
      </c>
      <c r="M24" s="35">
        <v>13</v>
      </c>
      <c r="N24" s="54"/>
      <c r="O24" s="54"/>
      <c r="P24" s="54"/>
      <c r="Q24" s="54"/>
      <c r="R24" s="54"/>
    </row>
    <row r="25" spans="1:18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8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8">
      <c r="A27" s="42" t="s">
        <v>14</v>
      </c>
      <c r="B27" s="43" t="s">
        <v>15</v>
      </c>
      <c r="C27" s="43" t="s">
        <v>15</v>
      </c>
      <c r="D27" s="43" t="s">
        <v>15</v>
      </c>
      <c r="E27" s="43" t="s">
        <v>15</v>
      </c>
      <c r="F27" s="43" t="s">
        <v>15</v>
      </c>
      <c r="G27" s="43" t="s">
        <v>15</v>
      </c>
      <c r="H27" s="43" t="s">
        <v>15</v>
      </c>
      <c r="I27" s="43" t="s">
        <v>15</v>
      </c>
      <c r="J27" s="43"/>
      <c r="K27" s="43"/>
      <c r="L27" s="43" t="s">
        <v>15</v>
      </c>
      <c r="M27" s="43" t="s">
        <v>15</v>
      </c>
    </row>
    <row r="29" spans="1:18">
      <c r="A29" s="10" t="s">
        <v>260</v>
      </c>
    </row>
    <row r="31" spans="1:18" ht="165">
      <c r="A31" s="35" t="s">
        <v>17</v>
      </c>
      <c r="B31" s="35" t="s">
        <v>105</v>
      </c>
      <c r="C31" s="35" t="s">
        <v>261</v>
      </c>
      <c r="D31" s="35" t="s">
        <v>106</v>
      </c>
      <c r="E31" s="35" t="s">
        <v>107</v>
      </c>
      <c r="F31" s="35" t="s">
        <v>257</v>
      </c>
      <c r="G31" s="35" t="s">
        <v>262</v>
      </c>
      <c r="H31" s="35" t="s">
        <v>111</v>
      </c>
      <c r="I31" s="35" t="s">
        <v>73</v>
      </c>
      <c r="J31" s="35" t="s">
        <v>11</v>
      </c>
      <c r="K31" s="35" t="s">
        <v>12</v>
      </c>
      <c r="L31" s="35" t="s">
        <v>112</v>
      </c>
      <c r="M31" s="35" t="s">
        <v>13</v>
      </c>
      <c r="N31" s="54"/>
      <c r="O31" s="54"/>
      <c r="P31" s="54"/>
      <c r="Q31" s="54"/>
      <c r="R31" s="54"/>
    </row>
    <row r="32" spans="1:18">
      <c r="A32" s="35">
        <v>1</v>
      </c>
      <c r="B32" s="35">
        <v>2</v>
      </c>
      <c r="C32" s="35">
        <v>3</v>
      </c>
      <c r="D32" s="35">
        <v>4</v>
      </c>
      <c r="E32" s="35">
        <v>5</v>
      </c>
      <c r="F32" s="35">
        <v>6</v>
      </c>
      <c r="G32" s="35">
        <v>7</v>
      </c>
      <c r="H32" s="35">
        <v>8</v>
      </c>
      <c r="I32" s="35">
        <v>9</v>
      </c>
      <c r="J32" s="35">
        <v>10</v>
      </c>
      <c r="K32" s="35">
        <v>11</v>
      </c>
      <c r="L32" s="35">
        <v>12</v>
      </c>
      <c r="M32" s="35">
        <v>13</v>
      </c>
      <c r="N32" s="54"/>
      <c r="O32" s="54"/>
      <c r="P32" s="54"/>
      <c r="Q32" s="54"/>
      <c r="R32" s="54"/>
    </row>
    <row r="33" spans="1:18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8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8">
      <c r="A35" s="42" t="s">
        <v>14</v>
      </c>
      <c r="B35" s="43" t="s">
        <v>15</v>
      </c>
      <c r="C35" s="43" t="s">
        <v>15</v>
      </c>
      <c r="D35" s="43" t="s">
        <v>15</v>
      </c>
      <c r="E35" s="43" t="s">
        <v>15</v>
      </c>
      <c r="F35" s="43" t="s">
        <v>15</v>
      </c>
      <c r="G35" s="43" t="s">
        <v>15</v>
      </c>
      <c r="H35" s="43" t="s">
        <v>15</v>
      </c>
      <c r="I35" s="43" t="s">
        <v>15</v>
      </c>
      <c r="J35" s="43"/>
      <c r="K35" s="43"/>
      <c r="L35" s="43" t="s">
        <v>15</v>
      </c>
      <c r="M35" s="43" t="s">
        <v>15</v>
      </c>
    </row>
    <row r="37" spans="1:18">
      <c r="A37" s="10" t="s">
        <v>263</v>
      </c>
    </row>
    <row r="39" spans="1:18" ht="120">
      <c r="A39" s="35" t="s">
        <v>2</v>
      </c>
      <c r="B39" s="35" t="s">
        <v>105</v>
      </c>
      <c r="C39" s="35" t="s">
        <v>106</v>
      </c>
      <c r="D39" s="35" t="s">
        <v>107</v>
      </c>
      <c r="E39" s="35" t="s">
        <v>108</v>
      </c>
      <c r="F39" s="35" t="s">
        <v>109</v>
      </c>
      <c r="G39" s="35" t="s">
        <v>264</v>
      </c>
      <c r="H39" s="35" t="s">
        <v>73</v>
      </c>
      <c r="I39" s="35" t="s">
        <v>131</v>
      </c>
      <c r="J39" s="35" t="s">
        <v>265</v>
      </c>
      <c r="K39" s="35" t="s">
        <v>266</v>
      </c>
      <c r="L39" s="35" t="s">
        <v>134</v>
      </c>
      <c r="M39" s="35" t="s">
        <v>135</v>
      </c>
      <c r="N39" s="35" t="s">
        <v>136</v>
      </c>
      <c r="O39" s="35" t="s">
        <v>11</v>
      </c>
      <c r="P39" s="35" t="s">
        <v>12</v>
      </c>
      <c r="Q39" s="35" t="s">
        <v>112</v>
      </c>
      <c r="R39" s="35" t="s">
        <v>13</v>
      </c>
    </row>
    <row r="40" spans="1:18">
      <c r="A40" s="35">
        <v>1</v>
      </c>
      <c r="B40" s="35">
        <v>2</v>
      </c>
      <c r="C40" s="35">
        <v>3</v>
      </c>
      <c r="D40" s="35">
        <v>4</v>
      </c>
      <c r="E40" s="35">
        <v>5</v>
      </c>
      <c r="F40" s="35">
        <v>6</v>
      </c>
      <c r="G40" s="35">
        <v>7</v>
      </c>
      <c r="H40" s="35">
        <v>8</v>
      </c>
      <c r="I40" s="35">
        <v>9</v>
      </c>
      <c r="J40" s="35">
        <v>10</v>
      </c>
      <c r="K40" s="35">
        <v>11</v>
      </c>
      <c r="L40" s="35">
        <v>12</v>
      </c>
      <c r="M40" s="35">
        <v>13</v>
      </c>
      <c r="N40" s="35">
        <v>14</v>
      </c>
      <c r="O40" s="35">
        <v>15</v>
      </c>
      <c r="P40" s="35">
        <v>16</v>
      </c>
      <c r="Q40" s="35">
        <v>17</v>
      </c>
      <c r="R40" s="35">
        <v>18</v>
      </c>
    </row>
    <row r="41" spans="1:18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>
      <c r="A43" s="42" t="s">
        <v>14</v>
      </c>
      <c r="B43" s="43" t="s">
        <v>15</v>
      </c>
      <c r="C43" s="43" t="s">
        <v>15</v>
      </c>
      <c r="D43" s="43" t="s">
        <v>15</v>
      </c>
      <c r="E43" s="43" t="s">
        <v>15</v>
      </c>
      <c r="F43" s="43" t="s">
        <v>15</v>
      </c>
      <c r="G43" s="43" t="s">
        <v>15</v>
      </c>
      <c r="H43" s="43" t="s">
        <v>15</v>
      </c>
      <c r="I43" s="43" t="s">
        <v>15</v>
      </c>
      <c r="J43" s="43" t="s">
        <v>15</v>
      </c>
      <c r="K43" s="43" t="s">
        <v>15</v>
      </c>
      <c r="L43" s="43" t="s">
        <v>15</v>
      </c>
      <c r="M43" s="43" t="s">
        <v>15</v>
      </c>
      <c r="N43" s="43" t="s">
        <v>27</v>
      </c>
      <c r="O43" s="43"/>
      <c r="P43" s="43"/>
      <c r="Q43" s="43" t="s">
        <v>15</v>
      </c>
      <c r="R43" s="43" t="s">
        <v>15</v>
      </c>
    </row>
    <row r="44" spans="1:18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>
      <c r="A45" s="10" t="s">
        <v>267</v>
      </c>
    </row>
    <row r="47" spans="1:18" ht="105">
      <c r="A47" s="35" t="s">
        <v>2</v>
      </c>
      <c r="B47" s="35" t="s">
        <v>268</v>
      </c>
      <c r="C47" s="35" t="s">
        <v>269</v>
      </c>
      <c r="D47" s="35" t="s">
        <v>270</v>
      </c>
      <c r="E47" s="35" t="s">
        <v>271</v>
      </c>
      <c r="F47" s="35" t="s">
        <v>110</v>
      </c>
      <c r="G47" s="35" t="s">
        <v>73</v>
      </c>
      <c r="H47" s="35" t="s">
        <v>11</v>
      </c>
      <c r="I47" s="35" t="s">
        <v>12</v>
      </c>
      <c r="J47" s="35" t="s">
        <v>112</v>
      </c>
      <c r="K47" s="35" t="s">
        <v>13</v>
      </c>
      <c r="L47" s="56"/>
      <c r="M47" s="56"/>
      <c r="N47" s="56"/>
      <c r="O47" s="56"/>
      <c r="P47" s="56"/>
      <c r="Q47" s="56"/>
      <c r="R47" s="56"/>
    </row>
    <row r="48" spans="1:18">
      <c r="A48" s="35">
        <v>1</v>
      </c>
      <c r="B48" s="35">
        <v>2</v>
      </c>
      <c r="C48" s="35">
        <v>3</v>
      </c>
      <c r="D48" s="35">
        <v>4</v>
      </c>
      <c r="E48" s="35">
        <v>5</v>
      </c>
      <c r="F48" s="35">
        <v>6</v>
      </c>
      <c r="G48" s="35">
        <v>7</v>
      </c>
      <c r="H48" s="35">
        <v>8</v>
      </c>
      <c r="I48" s="35">
        <v>9</v>
      </c>
      <c r="J48" s="35">
        <v>10</v>
      </c>
      <c r="K48" s="35">
        <v>11</v>
      </c>
      <c r="L48" s="56"/>
      <c r="M48" s="56"/>
      <c r="N48" s="56"/>
      <c r="O48" s="56"/>
      <c r="P48" s="56"/>
      <c r="Q48" s="56"/>
      <c r="R48" s="56"/>
    </row>
    <row r="49" spans="1:18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8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8">
      <c r="A51" s="42" t="s">
        <v>14</v>
      </c>
      <c r="B51" s="43" t="s">
        <v>15</v>
      </c>
      <c r="C51" s="43" t="s">
        <v>15</v>
      </c>
      <c r="D51" s="43" t="s">
        <v>15</v>
      </c>
      <c r="E51" s="43" t="s">
        <v>15</v>
      </c>
      <c r="F51" s="43" t="s">
        <v>15</v>
      </c>
      <c r="G51" s="43" t="s">
        <v>15</v>
      </c>
      <c r="H51" s="43"/>
      <c r="I51" s="43"/>
      <c r="J51" s="43" t="s">
        <v>15</v>
      </c>
      <c r="K51" s="43" t="s">
        <v>15</v>
      </c>
    </row>
    <row r="53" spans="1:18">
      <c r="A53" s="10" t="s">
        <v>272</v>
      </c>
    </row>
    <row r="55" spans="1:18" ht="75">
      <c r="A55" s="35" t="s">
        <v>2</v>
      </c>
      <c r="B55" s="35" t="s">
        <v>105</v>
      </c>
      <c r="C55" s="35" t="s">
        <v>106</v>
      </c>
      <c r="D55" s="35" t="s">
        <v>107</v>
      </c>
      <c r="E55" s="35" t="s">
        <v>108</v>
      </c>
      <c r="F55" s="35" t="s">
        <v>109</v>
      </c>
      <c r="G55" s="35" t="s">
        <v>110</v>
      </c>
      <c r="H55" s="35" t="s">
        <v>273</v>
      </c>
      <c r="I55" s="35" t="s">
        <v>73</v>
      </c>
      <c r="J55" s="35" t="s">
        <v>11</v>
      </c>
      <c r="K55" s="35" t="s">
        <v>12</v>
      </c>
      <c r="L55" s="35" t="s">
        <v>112</v>
      </c>
      <c r="M55" s="35" t="s">
        <v>13</v>
      </c>
      <c r="N55" s="56"/>
      <c r="O55" s="56"/>
      <c r="P55" s="56"/>
      <c r="Q55" s="56"/>
      <c r="R55" s="56"/>
    </row>
    <row r="56" spans="1:18">
      <c r="A56" s="35">
        <v>1</v>
      </c>
      <c r="B56" s="35">
        <v>2</v>
      </c>
      <c r="C56" s="35">
        <v>3</v>
      </c>
      <c r="D56" s="35">
        <v>4</v>
      </c>
      <c r="E56" s="35">
        <v>5</v>
      </c>
      <c r="F56" s="35">
        <v>6</v>
      </c>
      <c r="G56" s="35">
        <v>7</v>
      </c>
      <c r="H56" s="35">
        <v>8</v>
      </c>
      <c r="I56" s="35">
        <v>9</v>
      </c>
      <c r="J56" s="35">
        <v>10</v>
      </c>
      <c r="K56" s="35">
        <v>11</v>
      </c>
      <c r="L56" s="35">
        <v>12</v>
      </c>
      <c r="M56" s="35">
        <v>13</v>
      </c>
      <c r="N56" s="56"/>
      <c r="O56" s="56"/>
      <c r="P56" s="56"/>
      <c r="Q56" s="56"/>
      <c r="R56" s="56"/>
    </row>
    <row r="57" spans="1:18" ht="47.25" customHeight="1">
      <c r="A57" s="37" t="s">
        <v>477</v>
      </c>
      <c r="B57" s="62" t="s">
        <v>422</v>
      </c>
      <c r="C57" s="73" t="s">
        <v>435</v>
      </c>
      <c r="D57" s="74">
        <v>7712040126</v>
      </c>
      <c r="E57" s="35" t="s">
        <v>421</v>
      </c>
      <c r="F57" s="35" t="s">
        <v>378</v>
      </c>
      <c r="G57" s="35" t="s">
        <v>397</v>
      </c>
      <c r="H57" s="35" t="s">
        <v>417</v>
      </c>
      <c r="I57" s="63">
        <v>700</v>
      </c>
      <c r="J57" s="64">
        <v>136360</v>
      </c>
      <c r="K57" s="80">
        <f>J57/'Справка СЧА'!C123*100</f>
        <v>3.5273165953745265</v>
      </c>
      <c r="L57" s="20" t="s">
        <v>434</v>
      </c>
      <c r="M57" s="35"/>
      <c r="N57" s="57"/>
      <c r="O57" s="56"/>
      <c r="P57" s="56"/>
      <c r="Q57" s="56"/>
      <c r="R57" s="56"/>
    </row>
    <row r="58" spans="1:18" ht="45">
      <c r="A58" s="37" t="s">
        <v>478</v>
      </c>
      <c r="B58" s="62" t="s">
        <v>423</v>
      </c>
      <c r="C58" s="37" t="s">
        <v>436</v>
      </c>
      <c r="D58" s="37" t="s">
        <v>437</v>
      </c>
      <c r="E58" s="35" t="s">
        <v>421</v>
      </c>
      <c r="F58" s="35" t="s">
        <v>379</v>
      </c>
      <c r="G58" s="35" t="s">
        <v>398</v>
      </c>
      <c r="H58" s="35" t="s">
        <v>417</v>
      </c>
      <c r="I58" s="63">
        <v>5200</v>
      </c>
      <c r="J58" s="64">
        <v>617760</v>
      </c>
      <c r="K58" s="80">
        <f>ROUND(J58/'Справка СЧА'!C123*100,2)</f>
        <v>15.98</v>
      </c>
      <c r="L58" s="20" t="s">
        <v>434</v>
      </c>
      <c r="M58" s="35"/>
      <c r="N58" s="56"/>
      <c r="O58" s="56"/>
      <c r="P58" s="56"/>
      <c r="Q58" s="56"/>
      <c r="R58" s="56"/>
    </row>
    <row r="59" spans="1:18" ht="45">
      <c r="A59" s="37" t="s">
        <v>479</v>
      </c>
      <c r="B59" s="62" t="s">
        <v>424</v>
      </c>
      <c r="C59" s="37" t="s">
        <v>438</v>
      </c>
      <c r="D59" s="37" t="s">
        <v>439</v>
      </c>
      <c r="E59" s="35" t="s">
        <v>421</v>
      </c>
      <c r="F59" s="35" t="s">
        <v>380</v>
      </c>
      <c r="G59" s="35" t="s">
        <v>399</v>
      </c>
      <c r="H59" s="35" t="s">
        <v>417</v>
      </c>
      <c r="I59" s="63">
        <v>30</v>
      </c>
      <c r="J59" s="64">
        <v>242040</v>
      </c>
      <c r="K59" s="80">
        <f>ROUND(J59/'Справка СЧА'!C123*100,2)</f>
        <v>6.26</v>
      </c>
      <c r="L59" s="20" t="s">
        <v>434</v>
      </c>
      <c r="M59" s="35"/>
      <c r="N59" s="56"/>
      <c r="O59" s="56"/>
      <c r="P59" s="56"/>
      <c r="Q59" s="56"/>
      <c r="R59" s="56"/>
    </row>
    <row r="60" spans="1:18" ht="45">
      <c r="A60" s="37" t="s">
        <v>480</v>
      </c>
      <c r="B60" s="62" t="s">
        <v>494</v>
      </c>
      <c r="C60" s="65" t="s">
        <v>440</v>
      </c>
      <c r="D60" s="37" t="s">
        <v>441</v>
      </c>
      <c r="E60" s="35" t="s">
        <v>421</v>
      </c>
      <c r="F60" s="35" t="s">
        <v>381</v>
      </c>
      <c r="G60" s="58" t="s">
        <v>400</v>
      </c>
      <c r="H60" s="35" t="s">
        <v>417</v>
      </c>
      <c r="I60" s="63">
        <v>180</v>
      </c>
      <c r="J60" s="66">
        <v>518940</v>
      </c>
      <c r="K60" s="80">
        <f>ROUND(J60/'Справка СЧА'!C123*100,2)</f>
        <v>13.42</v>
      </c>
      <c r="L60" s="20" t="s">
        <v>434</v>
      </c>
      <c r="M60" s="35"/>
      <c r="N60" s="56"/>
      <c r="O60" s="56"/>
      <c r="P60" s="56"/>
      <c r="Q60" s="56"/>
      <c r="R60" s="56"/>
    </row>
    <row r="61" spans="1:18" ht="45">
      <c r="A61" s="37" t="s">
        <v>481</v>
      </c>
      <c r="B61" s="62" t="s">
        <v>425</v>
      </c>
      <c r="C61" s="37" t="s">
        <v>442</v>
      </c>
      <c r="D61" s="37" t="s">
        <v>443</v>
      </c>
      <c r="E61" s="35" t="s">
        <v>421</v>
      </c>
      <c r="F61" s="35" t="s">
        <v>382</v>
      </c>
      <c r="G61" s="35" t="s">
        <v>401</v>
      </c>
      <c r="H61" s="35" t="s">
        <v>417</v>
      </c>
      <c r="I61" s="63">
        <v>30</v>
      </c>
      <c r="J61" s="66">
        <v>275310</v>
      </c>
      <c r="K61" s="80">
        <f>J61/'Справка СЧА'!C123*100</f>
        <v>7.1216304772115064</v>
      </c>
      <c r="L61" s="20" t="s">
        <v>434</v>
      </c>
      <c r="M61" s="35"/>
      <c r="N61" s="56"/>
      <c r="O61" s="56"/>
      <c r="P61" s="56"/>
      <c r="Q61" s="56"/>
      <c r="R61" s="56"/>
    </row>
    <row r="62" spans="1:18" ht="45">
      <c r="A62" s="37" t="s">
        <v>482</v>
      </c>
      <c r="B62" s="62" t="s">
        <v>418</v>
      </c>
      <c r="C62" s="37" t="s">
        <v>444</v>
      </c>
      <c r="D62" s="37" t="s">
        <v>445</v>
      </c>
      <c r="E62" s="35" t="s">
        <v>426</v>
      </c>
      <c r="F62" s="35" t="s">
        <v>383</v>
      </c>
      <c r="G62" s="35" t="s">
        <v>402</v>
      </c>
      <c r="H62" s="35" t="s">
        <v>417</v>
      </c>
      <c r="I62" s="63">
        <v>100</v>
      </c>
      <c r="J62" s="66">
        <v>3333</v>
      </c>
      <c r="K62" s="80">
        <f>ROUND(J62/'Справка СЧА'!C123*100,2)</f>
        <v>0.09</v>
      </c>
      <c r="L62" s="20" t="s">
        <v>434</v>
      </c>
      <c r="M62" s="35"/>
      <c r="N62" s="56"/>
      <c r="O62" s="56"/>
      <c r="P62" s="56"/>
      <c r="Q62" s="56"/>
      <c r="R62" s="56"/>
    </row>
    <row r="63" spans="1:18" ht="45">
      <c r="A63" s="37" t="s">
        <v>483</v>
      </c>
      <c r="B63" s="62" t="s">
        <v>427</v>
      </c>
      <c r="C63" s="67" t="s">
        <v>501</v>
      </c>
      <c r="D63" s="68">
        <v>7740000076</v>
      </c>
      <c r="E63" s="35" t="s">
        <v>421</v>
      </c>
      <c r="F63" s="35" t="s">
        <v>384</v>
      </c>
      <c r="G63" s="35" t="s">
        <v>403</v>
      </c>
      <c r="H63" s="35" t="s">
        <v>417</v>
      </c>
      <c r="I63" s="63">
        <v>380</v>
      </c>
      <c r="J63" s="66">
        <v>89490</v>
      </c>
      <c r="K63" s="80">
        <f>ROUND(J63/'Справка СЧА'!C123*100,2)</f>
        <v>2.31</v>
      </c>
      <c r="L63" s="20" t="s">
        <v>434</v>
      </c>
      <c r="M63" s="35"/>
      <c r="N63" s="56"/>
      <c r="O63" s="56"/>
      <c r="P63" s="56"/>
      <c r="Q63" s="56"/>
      <c r="R63" s="56"/>
    </row>
    <row r="64" spans="1:18" ht="45">
      <c r="A64" s="37" t="s">
        <v>484</v>
      </c>
      <c r="B64" s="62" t="s">
        <v>502</v>
      </c>
      <c r="C64" s="37" t="s">
        <v>446</v>
      </c>
      <c r="D64" s="37" t="s">
        <v>447</v>
      </c>
      <c r="E64" s="35" t="s">
        <v>421</v>
      </c>
      <c r="F64" s="35" t="s">
        <v>385</v>
      </c>
      <c r="G64" s="58" t="s">
        <v>404</v>
      </c>
      <c r="H64" s="35" t="s">
        <v>417</v>
      </c>
      <c r="I64" s="63">
        <v>600</v>
      </c>
      <c r="J64" s="66">
        <v>194370</v>
      </c>
      <c r="K64" s="80">
        <f>ROUND(J64/'Справка СЧА'!C123*100,2)</f>
        <v>5.03</v>
      </c>
      <c r="L64" s="20" t="s">
        <v>434</v>
      </c>
      <c r="M64" s="35"/>
      <c r="N64" s="56"/>
      <c r="O64" s="56"/>
      <c r="P64" s="56"/>
      <c r="Q64" s="56"/>
      <c r="R64" s="56"/>
    </row>
    <row r="65" spans="1:18" ht="45">
      <c r="A65" s="37" t="s">
        <v>485</v>
      </c>
      <c r="B65" s="62" t="s">
        <v>496</v>
      </c>
      <c r="C65" s="37" t="s">
        <v>448</v>
      </c>
      <c r="D65" s="69">
        <v>4823006703</v>
      </c>
      <c r="E65" s="35" t="s">
        <v>421</v>
      </c>
      <c r="F65" s="35" t="s">
        <v>386</v>
      </c>
      <c r="G65" s="35" t="s">
        <v>405</v>
      </c>
      <c r="H65" s="35" t="s">
        <v>417</v>
      </c>
      <c r="I65" s="63">
        <v>1000</v>
      </c>
      <c r="J65" s="66">
        <v>115300</v>
      </c>
      <c r="K65" s="80">
        <f>ROUND(J65/'Справка СЧА'!C123*100,2)</f>
        <v>2.98</v>
      </c>
      <c r="L65" s="20" t="s">
        <v>434</v>
      </c>
      <c r="M65" s="35"/>
      <c r="N65" s="56"/>
      <c r="O65" s="56"/>
      <c r="P65" s="56"/>
      <c r="Q65" s="56"/>
      <c r="R65" s="56"/>
    </row>
    <row r="66" spans="1:18" ht="45">
      <c r="A66" s="37" t="s">
        <v>359</v>
      </c>
      <c r="B66" s="62" t="s">
        <v>512</v>
      </c>
      <c r="C66" s="37" t="s">
        <v>449</v>
      </c>
      <c r="D66" s="37" t="s">
        <v>450</v>
      </c>
      <c r="E66" s="35" t="s">
        <v>421</v>
      </c>
      <c r="F66" s="35" t="s">
        <v>387</v>
      </c>
      <c r="G66" s="58" t="s">
        <v>406</v>
      </c>
      <c r="H66" s="35" t="s">
        <v>417</v>
      </c>
      <c r="I66" s="63">
        <v>360</v>
      </c>
      <c r="J66" s="66">
        <v>232416</v>
      </c>
      <c r="K66" s="80">
        <f>ROUND(J66/'Справка СЧА'!C123*100,2)</f>
        <v>6.01</v>
      </c>
      <c r="L66" s="20" t="s">
        <v>434</v>
      </c>
      <c r="M66" s="35"/>
      <c r="N66" s="56"/>
      <c r="O66" s="56"/>
      <c r="P66" s="56"/>
      <c r="Q66" s="56"/>
      <c r="R66" s="56"/>
    </row>
    <row r="67" spans="1:18" ht="47.25" customHeight="1">
      <c r="A67" s="37" t="s">
        <v>360</v>
      </c>
      <c r="B67" s="62" t="s">
        <v>428</v>
      </c>
      <c r="C67" s="37" t="s">
        <v>451</v>
      </c>
      <c r="D67" s="37" t="s">
        <v>452</v>
      </c>
      <c r="E67" s="35" t="s">
        <v>421</v>
      </c>
      <c r="F67" s="35" t="s">
        <v>388</v>
      </c>
      <c r="G67" s="35" t="s">
        <v>407</v>
      </c>
      <c r="H67" s="35" t="s">
        <v>417</v>
      </c>
      <c r="I67" s="63">
        <v>3800</v>
      </c>
      <c r="J67" s="66">
        <v>554306</v>
      </c>
      <c r="K67" s="80">
        <f>ROUND(J67/'Справка СЧА'!C123*100,2)</f>
        <v>14.34</v>
      </c>
      <c r="L67" s="20" t="s">
        <v>434</v>
      </c>
      <c r="M67" s="35"/>
      <c r="N67" s="56"/>
      <c r="O67" s="56"/>
      <c r="P67" s="56"/>
      <c r="Q67" s="56"/>
      <c r="R67" s="56"/>
    </row>
    <row r="68" spans="1:18" ht="45">
      <c r="A68" s="37" t="s">
        <v>363</v>
      </c>
      <c r="B68" s="62" t="s">
        <v>429</v>
      </c>
      <c r="C68" s="70" t="s">
        <v>453</v>
      </c>
      <c r="D68" s="37" t="s">
        <v>454</v>
      </c>
      <c r="E68" s="35" t="s">
        <v>421</v>
      </c>
      <c r="F68" s="35" t="s">
        <v>389</v>
      </c>
      <c r="G68" s="58" t="s">
        <v>408</v>
      </c>
      <c r="H68" s="35" t="s">
        <v>417</v>
      </c>
      <c r="I68" s="63">
        <v>80</v>
      </c>
      <c r="J68" s="66">
        <v>61808</v>
      </c>
      <c r="K68" s="80">
        <f>ROUND(J68/'Справка СЧА'!C123*100,2)</f>
        <v>1.6</v>
      </c>
      <c r="L68" s="20" t="s">
        <v>434</v>
      </c>
      <c r="M68" s="35"/>
      <c r="N68" s="56"/>
      <c r="O68" s="56"/>
      <c r="P68" s="56"/>
      <c r="Q68" s="56"/>
      <c r="R68" s="56"/>
    </row>
    <row r="69" spans="1:18" ht="45">
      <c r="A69" s="37" t="s">
        <v>486</v>
      </c>
      <c r="B69" s="62" t="s">
        <v>419</v>
      </c>
      <c r="C69" s="17" t="s">
        <v>455</v>
      </c>
      <c r="D69" s="69">
        <v>8602060555</v>
      </c>
      <c r="E69" s="35" t="s">
        <v>426</v>
      </c>
      <c r="F69" s="35" t="s">
        <v>390</v>
      </c>
      <c r="G69" s="58" t="s">
        <v>409</v>
      </c>
      <c r="H69" s="3" t="s">
        <v>417</v>
      </c>
      <c r="I69" s="63">
        <v>2600</v>
      </c>
      <c r="J69" s="66">
        <v>66885</v>
      </c>
      <c r="K69" s="80">
        <f>ROUND(J69/'Справка СЧА'!C123*100,2)</f>
        <v>1.73</v>
      </c>
      <c r="L69" s="20" t="s">
        <v>434</v>
      </c>
      <c r="M69" s="35"/>
      <c r="N69" s="56"/>
      <c r="O69" s="56"/>
      <c r="P69" s="56"/>
      <c r="Q69" s="56"/>
      <c r="R69" s="56"/>
    </row>
    <row r="70" spans="1:18" ht="44.25" customHeight="1">
      <c r="A70" s="37" t="s">
        <v>487</v>
      </c>
      <c r="B70" s="62" t="s">
        <v>430</v>
      </c>
      <c r="C70" s="37" t="s">
        <v>456</v>
      </c>
      <c r="D70" s="37" t="s">
        <v>457</v>
      </c>
      <c r="E70" s="35" t="s">
        <v>421</v>
      </c>
      <c r="F70" s="35" t="s">
        <v>391</v>
      </c>
      <c r="G70" s="58" t="s">
        <v>410</v>
      </c>
      <c r="H70" s="35" t="s">
        <v>417</v>
      </c>
      <c r="I70" s="63">
        <v>300</v>
      </c>
      <c r="J70" s="66">
        <v>112275</v>
      </c>
      <c r="K70" s="80">
        <f>ROUND(J70/'Справка СЧА'!C123*100,2)</f>
        <v>2.9</v>
      </c>
      <c r="L70" s="20" t="s">
        <v>434</v>
      </c>
      <c r="M70" s="35"/>
      <c r="N70" s="56"/>
      <c r="O70" s="56"/>
      <c r="P70" s="56"/>
      <c r="Q70" s="56"/>
      <c r="R70" s="56"/>
    </row>
    <row r="71" spans="1:18" ht="45">
      <c r="A71" s="37" t="s">
        <v>488</v>
      </c>
      <c r="B71" s="62" t="s">
        <v>431</v>
      </c>
      <c r="C71" s="37" t="s">
        <v>458</v>
      </c>
      <c r="D71" s="69" t="s">
        <v>459</v>
      </c>
      <c r="E71" s="3" t="s">
        <v>421</v>
      </c>
      <c r="F71" s="35" t="s">
        <v>495</v>
      </c>
      <c r="G71" s="58" t="s">
        <v>411</v>
      </c>
      <c r="H71" s="35" t="s">
        <v>417</v>
      </c>
      <c r="I71" s="63">
        <v>300</v>
      </c>
      <c r="J71" s="66">
        <v>37560</v>
      </c>
      <c r="K71" s="80">
        <f>ROUND(J71/'Справка СЧА'!C123*100,2)</f>
        <v>0.97</v>
      </c>
      <c r="L71" s="20" t="s">
        <v>434</v>
      </c>
      <c r="M71" s="35"/>
      <c r="N71" s="56"/>
      <c r="O71" s="56"/>
      <c r="P71" s="56"/>
      <c r="Q71" s="56"/>
      <c r="R71" s="56"/>
    </row>
    <row r="72" spans="1:18" ht="45">
      <c r="A72" s="37" t="s">
        <v>489</v>
      </c>
      <c r="B72" s="62" t="s">
        <v>432</v>
      </c>
      <c r="C72" s="37" t="s">
        <v>460</v>
      </c>
      <c r="D72" s="37" t="s">
        <v>461</v>
      </c>
      <c r="E72" s="35" t="s">
        <v>421</v>
      </c>
      <c r="F72" s="35" t="s">
        <v>392</v>
      </c>
      <c r="G72" s="58" t="s">
        <v>412</v>
      </c>
      <c r="H72" s="35" t="s">
        <v>417</v>
      </c>
      <c r="I72" s="63">
        <v>116449</v>
      </c>
      <c r="J72" s="66">
        <v>19906.96</v>
      </c>
      <c r="K72" s="80">
        <v>0.52</v>
      </c>
      <c r="L72" s="20" t="s">
        <v>434</v>
      </c>
      <c r="M72" s="35"/>
      <c r="N72" s="56"/>
      <c r="O72" s="56"/>
      <c r="P72" s="56"/>
      <c r="Q72" s="56"/>
      <c r="R72" s="56"/>
    </row>
    <row r="73" spans="1:18" ht="45">
      <c r="A73" s="37" t="s">
        <v>490</v>
      </c>
      <c r="B73" s="62" t="s">
        <v>433</v>
      </c>
      <c r="C73" s="37" t="s">
        <v>462</v>
      </c>
      <c r="D73" s="71">
        <v>7702070139</v>
      </c>
      <c r="E73" s="35" t="s">
        <v>421</v>
      </c>
      <c r="F73" s="35" t="s">
        <v>393</v>
      </c>
      <c r="G73" s="58" t="s">
        <v>413</v>
      </c>
      <c r="H73" s="35" t="s">
        <v>417</v>
      </c>
      <c r="I73" s="63">
        <v>950000</v>
      </c>
      <c r="J73" s="66">
        <v>60553</v>
      </c>
      <c r="K73" s="80">
        <f>ROUND(J73/'Справка СЧА'!C123*100,2)</f>
        <v>1.57</v>
      </c>
      <c r="L73" s="20" t="s">
        <v>434</v>
      </c>
      <c r="M73" s="35"/>
      <c r="N73" s="56"/>
      <c r="O73" s="56"/>
      <c r="P73" s="56"/>
      <c r="Q73" s="56"/>
      <c r="R73" s="56"/>
    </row>
    <row r="74" spans="1:18" ht="50.25" customHeight="1">
      <c r="A74" s="37" t="s">
        <v>491</v>
      </c>
      <c r="B74" s="62" t="s">
        <v>428</v>
      </c>
      <c r="C74" s="37" t="s">
        <v>451</v>
      </c>
      <c r="D74" s="37" t="s">
        <v>463</v>
      </c>
      <c r="E74" s="35" t="s">
        <v>421</v>
      </c>
      <c r="F74" s="35" t="s">
        <v>394</v>
      </c>
      <c r="G74" s="58" t="s">
        <v>414</v>
      </c>
      <c r="H74" s="35" t="s">
        <v>420</v>
      </c>
      <c r="I74" s="63">
        <v>700</v>
      </c>
      <c r="J74" s="66">
        <v>84007</v>
      </c>
      <c r="K74" s="80">
        <f>ROUND(J74/'Справка СЧА'!C123*100,2)</f>
        <v>2.17</v>
      </c>
      <c r="L74" s="20" t="s">
        <v>434</v>
      </c>
      <c r="M74" s="35"/>
      <c r="N74" s="56"/>
      <c r="O74" s="56"/>
      <c r="P74" s="56"/>
      <c r="Q74" s="56"/>
      <c r="R74" s="56"/>
    </row>
    <row r="75" spans="1:18" ht="50.25" customHeight="1">
      <c r="A75" s="37" t="s">
        <v>492</v>
      </c>
      <c r="B75" s="62" t="s">
        <v>419</v>
      </c>
      <c r="C75" s="37" t="s">
        <v>455</v>
      </c>
      <c r="D75" s="69">
        <v>8602060555</v>
      </c>
      <c r="E75" s="35" t="s">
        <v>426</v>
      </c>
      <c r="F75" s="35" t="s">
        <v>395</v>
      </c>
      <c r="G75" s="58" t="s">
        <v>415</v>
      </c>
      <c r="H75" s="3" t="s">
        <v>420</v>
      </c>
      <c r="I75" s="63">
        <v>2400</v>
      </c>
      <c r="J75" s="66">
        <v>68628</v>
      </c>
      <c r="K75" s="80">
        <f>ROUND(J75/'Справка СЧА'!C123*100,2)</f>
        <v>1.78</v>
      </c>
      <c r="L75" s="20" t="s">
        <v>434</v>
      </c>
      <c r="M75" s="35"/>
      <c r="N75" s="56"/>
      <c r="O75" s="56"/>
      <c r="P75" s="56"/>
      <c r="Q75" s="56"/>
      <c r="R75" s="56"/>
    </row>
    <row r="76" spans="1:18" ht="45">
      <c r="A76" s="37" t="s">
        <v>493</v>
      </c>
      <c r="B76" s="62" t="s">
        <v>503</v>
      </c>
      <c r="C76" s="72" t="s">
        <v>464</v>
      </c>
      <c r="D76" s="37" t="s">
        <v>465</v>
      </c>
      <c r="E76" s="35" t="s">
        <v>421</v>
      </c>
      <c r="F76" s="35" t="s">
        <v>396</v>
      </c>
      <c r="G76" s="35" t="s">
        <v>416</v>
      </c>
      <c r="H76" s="35" t="s">
        <v>420</v>
      </c>
      <c r="I76" s="63">
        <v>1</v>
      </c>
      <c r="J76" s="66">
        <v>159550</v>
      </c>
      <c r="K76" s="80">
        <f>ROUND(J76/'Справка СЧА'!C123*100,2)</f>
        <v>4.13</v>
      </c>
      <c r="L76" s="20" t="s">
        <v>434</v>
      </c>
      <c r="M76" s="35"/>
      <c r="N76" s="56"/>
      <c r="O76" s="56"/>
      <c r="P76" s="56"/>
      <c r="Q76" s="56"/>
      <c r="R76" s="56"/>
    </row>
    <row r="77" spans="1:18">
      <c r="A77" s="42" t="s">
        <v>274</v>
      </c>
      <c r="B77" s="43" t="s">
        <v>15</v>
      </c>
      <c r="C77" s="43" t="s">
        <v>15</v>
      </c>
      <c r="D77" s="43" t="s">
        <v>15</v>
      </c>
      <c r="E77" s="43" t="s">
        <v>15</v>
      </c>
      <c r="F77" s="43" t="s">
        <v>15</v>
      </c>
      <c r="G77" s="43" t="s">
        <v>15</v>
      </c>
      <c r="H77" s="43" t="s">
        <v>15</v>
      </c>
      <c r="I77" s="43" t="s">
        <v>15</v>
      </c>
      <c r="J77" s="24">
        <f>SUM(J57:J76)</f>
        <v>3650797.96</v>
      </c>
      <c r="K77" s="24">
        <f>SUM(K57:K76)</f>
        <v>94.438947072586018</v>
      </c>
      <c r="L77" s="43" t="s">
        <v>15</v>
      </c>
      <c r="M77" s="43" t="s">
        <v>15</v>
      </c>
    </row>
    <row r="78" spans="1:18">
      <c r="I78" s="59"/>
      <c r="J78" s="60"/>
    </row>
    <row r="79" spans="1:18">
      <c r="A79" s="10" t="s">
        <v>96</v>
      </c>
      <c r="J79" s="60"/>
      <c r="K79" s="60"/>
    </row>
    <row r="80" spans="1:18">
      <c r="J80" s="60"/>
      <c r="K80" s="60"/>
    </row>
    <row r="81" spans="1:18" ht="45">
      <c r="A81" s="35" t="s">
        <v>2</v>
      </c>
      <c r="B81" s="35" t="s">
        <v>97</v>
      </c>
      <c r="C81" s="35" t="s">
        <v>98</v>
      </c>
      <c r="D81" s="35" t="s">
        <v>99</v>
      </c>
      <c r="E81" s="35" t="s">
        <v>100</v>
      </c>
      <c r="F81" s="35" t="s">
        <v>101</v>
      </c>
      <c r="G81" s="35" t="s">
        <v>102</v>
      </c>
      <c r="H81" s="35" t="s">
        <v>103</v>
      </c>
      <c r="I81" s="35" t="s">
        <v>13</v>
      </c>
      <c r="J81" s="54"/>
      <c r="K81" s="61"/>
      <c r="L81" s="54"/>
      <c r="M81" s="54"/>
      <c r="N81" s="54"/>
      <c r="O81" s="54"/>
      <c r="P81" s="54"/>
      <c r="Q81" s="54"/>
      <c r="R81" s="54"/>
    </row>
    <row r="82" spans="1:18">
      <c r="A82" s="35">
        <v>1</v>
      </c>
      <c r="B82" s="35">
        <v>2</v>
      </c>
      <c r="C82" s="35">
        <v>3</v>
      </c>
      <c r="D82" s="35">
        <v>4</v>
      </c>
      <c r="E82" s="35">
        <v>5</v>
      </c>
      <c r="F82" s="35">
        <v>6</v>
      </c>
      <c r="G82" s="35">
        <v>7</v>
      </c>
      <c r="H82" s="35">
        <v>8</v>
      </c>
      <c r="I82" s="35">
        <v>9</v>
      </c>
      <c r="J82" s="54"/>
      <c r="K82" s="54"/>
      <c r="L82" s="54"/>
      <c r="M82" s="54"/>
      <c r="N82" s="54"/>
      <c r="O82" s="54"/>
      <c r="P82" s="54"/>
      <c r="Q82" s="54"/>
      <c r="R82" s="54"/>
    </row>
    <row r="83" spans="1:18">
      <c r="A83" s="42"/>
      <c r="B83" s="42"/>
      <c r="C83" s="42"/>
      <c r="D83" s="42"/>
      <c r="E83" s="42"/>
      <c r="F83" s="42"/>
      <c r="G83" s="42"/>
      <c r="H83" s="42"/>
      <c r="I83" s="42"/>
    </row>
    <row r="84" spans="1:18">
      <c r="A84" s="42"/>
      <c r="B84" s="42"/>
      <c r="C84" s="42"/>
      <c r="D84" s="42"/>
      <c r="E84" s="42"/>
      <c r="F84" s="42"/>
      <c r="G84" s="42"/>
      <c r="H84" s="42"/>
      <c r="I84" s="42"/>
    </row>
    <row r="85" spans="1:18">
      <c r="A85" s="42" t="s">
        <v>14</v>
      </c>
      <c r="B85" s="43" t="s">
        <v>15</v>
      </c>
      <c r="C85" s="43" t="s">
        <v>15</v>
      </c>
      <c r="D85" s="43" t="s">
        <v>15</v>
      </c>
      <c r="E85" s="43" t="s">
        <v>15</v>
      </c>
      <c r="F85" s="43" t="s">
        <v>15</v>
      </c>
      <c r="G85" s="43"/>
      <c r="H85" s="43"/>
      <c r="I85" s="43" t="s">
        <v>15</v>
      </c>
    </row>
    <row r="87" spans="1:18">
      <c r="A87" s="10" t="s">
        <v>104</v>
      </c>
    </row>
    <row r="89" spans="1:18" ht="75">
      <c r="A89" s="35" t="s">
        <v>2</v>
      </c>
      <c r="B89" s="35" t="s">
        <v>105</v>
      </c>
      <c r="C89" s="35" t="s">
        <v>106</v>
      </c>
      <c r="D89" s="35" t="s">
        <v>107</v>
      </c>
      <c r="E89" s="35" t="s">
        <v>108</v>
      </c>
      <c r="F89" s="35" t="s">
        <v>109</v>
      </c>
      <c r="G89" s="35" t="s">
        <v>110</v>
      </c>
      <c r="H89" s="35" t="s">
        <v>111</v>
      </c>
      <c r="I89" s="35" t="s">
        <v>73</v>
      </c>
      <c r="J89" s="35" t="s">
        <v>11</v>
      </c>
      <c r="K89" s="35" t="s">
        <v>12</v>
      </c>
      <c r="L89" s="35" t="s">
        <v>112</v>
      </c>
      <c r="M89" s="35" t="s">
        <v>13</v>
      </c>
      <c r="N89" s="54"/>
      <c r="O89" s="54"/>
      <c r="P89" s="54"/>
      <c r="Q89" s="54"/>
      <c r="R89" s="54"/>
    </row>
    <row r="90" spans="1:18">
      <c r="A90" s="35">
        <v>1</v>
      </c>
      <c r="B90" s="35">
        <v>2</v>
      </c>
      <c r="C90" s="35">
        <v>3</v>
      </c>
      <c r="D90" s="35">
        <v>4</v>
      </c>
      <c r="E90" s="35">
        <v>5</v>
      </c>
      <c r="F90" s="35">
        <v>6</v>
      </c>
      <c r="G90" s="35">
        <v>7</v>
      </c>
      <c r="H90" s="35">
        <v>8</v>
      </c>
      <c r="I90" s="35">
        <v>9</v>
      </c>
      <c r="J90" s="35">
        <v>10</v>
      </c>
      <c r="K90" s="35">
        <v>11</v>
      </c>
      <c r="L90" s="35">
        <v>12</v>
      </c>
      <c r="M90" s="35">
        <v>13</v>
      </c>
      <c r="N90" s="54"/>
      <c r="O90" s="54"/>
      <c r="P90" s="54"/>
      <c r="Q90" s="54"/>
      <c r="R90" s="54"/>
    </row>
    <row r="91" spans="1:18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</row>
    <row r="92" spans="1:18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</row>
    <row r="93" spans="1:18">
      <c r="A93" s="42" t="s">
        <v>14</v>
      </c>
      <c r="B93" s="43" t="s">
        <v>15</v>
      </c>
      <c r="C93" s="43" t="s">
        <v>15</v>
      </c>
      <c r="D93" s="43" t="s">
        <v>15</v>
      </c>
      <c r="E93" s="43" t="s">
        <v>15</v>
      </c>
      <c r="F93" s="43" t="s">
        <v>15</v>
      </c>
      <c r="G93" s="43" t="s">
        <v>15</v>
      </c>
      <c r="H93" s="43" t="s">
        <v>15</v>
      </c>
      <c r="I93" s="43" t="s">
        <v>15</v>
      </c>
      <c r="J93" s="43"/>
      <c r="K93" s="43"/>
      <c r="L93" s="43" t="s">
        <v>15</v>
      </c>
      <c r="M93" s="43" t="s">
        <v>15</v>
      </c>
    </row>
    <row r="95" spans="1:18">
      <c r="A95" s="10" t="s">
        <v>113</v>
      </c>
    </row>
    <row r="97" spans="1:18" ht="120">
      <c r="A97" s="35" t="s">
        <v>2</v>
      </c>
      <c r="B97" s="35" t="s">
        <v>114</v>
      </c>
      <c r="C97" s="35" t="s">
        <v>115</v>
      </c>
      <c r="D97" s="35" t="s">
        <v>116</v>
      </c>
      <c r="E97" s="35" t="s">
        <v>117</v>
      </c>
      <c r="F97" s="35" t="s">
        <v>110</v>
      </c>
      <c r="G97" s="35" t="s">
        <v>73</v>
      </c>
      <c r="H97" s="35" t="s">
        <v>11</v>
      </c>
      <c r="I97" s="35" t="s">
        <v>12</v>
      </c>
      <c r="J97" s="35" t="s">
        <v>112</v>
      </c>
      <c r="K97" s="35" t="s">
        <v>13</v>
      </c>
      <c r="L97" s="54"/>
      <c r="M97" s="54"/>
      <c r="N97" s="54"/>
      <c r="O97" s="54"/>
      <c r="P97" s="54"/>
      <c r="Q97" s="54"/>
      <c r="R97" s="54"/>
    </row>
    <row r="98" spans="1:18">
      <c r="A98" s="35">
        <v>1</v>
      </c>
      <c r="B98" s="35">
        <v>2</v>
      </c>
      <c r="C98" s="35">
        <v>3</v>
      </c>
      <c r="D98" s="35">
        <v>4</v>
      </c>
      <c r="E98" s="35">
        <v>5</v>
      </c>
      <c r="F98" s="35">
        <v>6</v>
      </c>
      <c r="G98" s="35">
        <v>7</v>
      </c>
      <c r="H98" s="35">
        <v>8</v>
      </c>
      <c r="I98" s="35">
        <v>9</v>
      </c>
      <c r="J98" s="35">
        <v>10</v>
      </c>
      <c r="K98" s="35">
        <v>11</v>
      </c>
      <c r="L98" s="54"/>
      <c r="M98" s="54"/>
      <c r="N98" s="54"/>
      <c r="O98" s="54"/>
      <c r="P98" s="54"/>
      <c r="Q98" s="54"/>
      <c r="R98" s="54"/>
    </row>
    <row r="99" spans="1:18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8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8">
      <c r="A101" s="42" t="s">
        <v>14</v>
      </c>
      <c r="B101" s="43" t="s">
        <v>15</v>
      </c>
      <c r="C101" s="43" t="s">
        <v>15</v>
      </c>
      <c r="D101" s="43" t="s">
        <v>15</v>
      </c>
      <c r="E101" s="43" t="s">
        <v>15</v>
      </c>
      <c r="F101" s="43" t="s">
        <v>15</v>
      </c>
      <c r="G101" s="43" t="s">
        <v>15</v>
      </c>
      <c r="H101" s="43"/>
      <c r="I101" s="43"/>
      <c r="J101" s="43" t="s">
        <v>15</v>
      </c>
      <c r="K101" s="43" t="s">
        <v>15</v>
      </c>
    </row>
    <row r="103" spans="1:18">
      <c r="A103" s="10" t="s">
        <v>118</v>
      </c>
    </row>
    <row r="105" spans="1:18" ht="75">
      <c r="A105" s="35" t="s">
        <v>2</v>
      </c>
      <c r="B105" s="35" t="s">
        <v>119</v>
      </c>
      <c r="C105" s="35" t="s">
        <v>120</v>
      </c>
      <c r="D105" s="35" t="s">
        <v>73</v>
      </c>
      <c r="E105" s="35" t="s">
        <v>11</v>
      </c>
      <c r="F105" s="35" t="s">
        <v>12</v>
      </c>
      <c r="G105" s="35" t="s">
        <v>13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spans="1:18">
      <c r="A106" s="35">
        <v>1</v>
      </c>
      <c r="B106" s="35">
        <v>2</v>
      </c>
      <c r="C106" s="35">
        <v>3</v>
      </c>
      <c r="D106" s="35">
        <v>4</v>
      </c>
      <c r="E106" s="35">
        <v>5</v>
      </c>
      <c r="F106" s="35">
        <v>6</v>
      </c>
      <c r="G106" s="35">
        <v>7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</row>
    <row r="107" spans="1:18">
      <c r="A107" s="42"/>
      <c r="B107" s="42"/>
      <c r="C107" s="42"/>
      <c r="D107" s="42"/>
      <c r="E107" s="42"/>
      <c r="F107" s="42"/>
      <c r="G107" s="42"/>
    </row>
    <row r="108" spans="1:18">
      <c r="A108" s="42"/>
      <c r="B108" s="42"/>
      <c r="C108" s="42"/>
      <c r="D108" s="42"/>
      <c r="E108" s="42"/>
      <c r="F108" s="42"/>
      <c r="G108" s="42"/>
    </row>
    <row r="109" spans="1:18">
      <c r="A109" s="42" t="s">
        <v>14</v>
      </c>
      <c r="B109" s="43" t="s">
        <v>15</v>
      </c>
      <c r="C109" s="43" t="s">
        <v>15</v>
      </c>
      <c r="D109" s="43" t="s">
        <v>15</v>
      </c>
      <c r="E109" s="43"/>
      <c r="F109" s="43"/>
      <c r="G109" s="43" t="s">
        <v>15</v>
      </c>
    </row>
  </sheetData>
  <pageMargins left="0.11811023622047245" right="0.11811023622047245" top="0.35433070866141736" bottom="0.35433070866141736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59"/>
  <sheetViews>
    <sheetView topLeftCell="A20" zoomScale="90" zoomScaleNormal="90" workbookViewId="0">
      <selection activeCell="C39" sqref="C39"/>
    </sheetView>
  </sheetViews>
  <sheetFormatPr defaultRowHeight="15"/>
  <cols>
    <col min="1" max="1" width="11.140625" style="2" customWidth="1"/>
    <col min="2" max="2" width="12" style="2" customWidth="1"/>
    <col min="3" max="3" width="23.7109375" style="2" customWidth="1"/>
    <col min="4" max="4" width="10.140625" style="2" customWidth="1"/>
    <col min="5" max="5" width="17" style="2" customWidth="1"/>
    <col min="6" max="6" width="11.85546875" style="2" customWidth="1"/>
    <col min="7" max="7" width="13.28515625" style="2" customWidth="1"/>
    <col min="8" max="8" width="16.140625" style="2" customWidth="1"/>
    <col min="9" max="9" width="13.28515625" style="2" customWidth="1"/>
    <col min="10" max="10" width="10.42578125" style="2" customWidth="1"/>
    <col min="11" max="11" width="10" style="2" customWidth="1"/>
    <col min="12" max="12" width="12.85546875" style="2" customWidth="1"/>
    <col min="13" max="13" width="15.85546875" style="2" customWidth="1"/>
    <col min="14" max="14" width="10.140625" style="2" customWidth="1"/>
    <col min="15" max="15" width="12.85546875" style="2" customWidth="1"/>
    <col min="16" max="16" width="16.7109375" style="2" customWidth="1"/>
    <col min="17" max="17" width="9" style="2" customWidth="1"/>
    <col min="18" max="18" width="7.85546875" style="2" customWidth="1"/>
    <col min="19" max="16384" width="9.140625" style="2"/>
  </cols>
  <sheetData>
    <row r="1" spans="1:18" ht="15.75">
      <c r="A1" s="8" t="s">
        <v>242</v>
      </c>
    </row>
    <row r="3" spans="1:18">
      <c r="A3" s="9" t="s">
        <v>121</v>
      </c>
    </row>
    <row r="4" spans="1:18">
      <c r="A4" s="9"/>
    </row>
    <row r="5" spans="1:18">
      <c r="A5" s="10" t="s">
        <v>122</v>
      </c>
    </row>
    <row r="7" spans="1:18" ht="75">
      <c r="A7" s="3" t="s">
        <v>2</v>
      </c>
      <c r="B7" s="3" t="s">
        <v>105</v>
      </c>
      <c r="C7" s="3" t="s">
        <v>123</v>
      </c>
      <c r="D7" s="3" t="s">
        <v>124</v>
      </c>
      <c r="E7" s="3" t="s">
        <v>125</v>
      </c>
      <c r="F7" s="3" t="s">
        <v>110</v>
      </c>
      <c r="G7" s="3" t="s">
        <v>111</v>
      </c>
      <c r="H7" s="3" t="s">
        <v>73</v>
      </c>
      <c r="I7" s="3" t="s">
        <v>11</v>
      </c>
      <c r="J7" s="3" t="s">
        <v>12</v>
      </c>
      <c r="K7" s="3" t="s">
        <v>112</v>
      </c>
      <c r="L7" s="3" t="s">
        <v>13</v>
      </c>
      <c r="M7" s="4"/>
      <c r="N7" s="4"/>
      <c r="O7" s="4"/>
      <c r="P7" s="4"/>
      <c r="Q7" s="4"/>
      <c r="R7" s="4"/>
    </row>
    <row r="8" spans="1:18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4"/>
      <c r="N8" s="4"/>
      <c r="O8" s="4"/>
      <c r="P8" s="4"/>
      <c r="Q8" s="4"/>
      <c r="R8" s="4"/>
    </row>
    <row r="9" spans="1: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8">
      <c r="A11" s="6" t="s">
        <v>14</v>
      </c>
      <c r="B11" s="5" t="s">
        <v>15</v>
      </c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5" t="s">
        <v>15</v>
      </c>
      <c r="I11" s="5"/>
      <c r="J11" s="5"/>
      <c r="K11" s="5" t="s">
        <v>15</v>
      </c>
      <c r="L11" s="5" t="s">
        <v>15</v>
      </c>
    </row>
    <row r="13" spans="1:18">
      <c r="A13" s="10" t="s">
        <v>126</v>
      </c>
    </row>
    <row r="15" spans="1:18" ht="75">
      <c r="A15" s="3" t="s">
        <v>2</v>
      </c>
      <c r="B15" s="3" t="s">
        <v>105</v>
      </c>
      <c r="C15" s="3" t="s">
        <v>127</v>
      </c>
      <c r="D15" s="3" t="s">
        <v>124</v>
      </c>
      <c r="E15" s="3" t="s">
        <v>125</v>
      </c>
      <c r="F15" s="3" t="s">
        <v>110</v>
      </c>
      <c r="G15" s="3" t="s">
        <v>111</v>
      </c>
      <c r="H15" s="3" t="s">
        <v>73</v>
      </c>
      <c r="I15" s="3" t="s">
        <v>11</v>
      </c>
      <c r="J15" s="3" t="s">
        <v>12</v>
      </c>
      <c r="K15" s="3" t="s">
        <v>112</v>
      </c>
      <c r="L15" s="3" t="s">
        <v>13</v>
      </c>
      <c r="M15" s="4"/>
      <c r="N15" s="4"/>
      <c r="O15" s="4"/>
      <c r="P15" s="4"/>
      <c r="Q15" s="4"/>
      <c r="R15" s="4"/>
    </row>
    <row r="16" spans="1:18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4"/>
      <c r="N16" s="4"/>
      <c r="O16" s="4"/>
      <c r="P16" s="4"/>
      <c r="Q16" s="4"/>
      <c r="R16" s="4"/>
    </row>
    <row r="17" spans="1:18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8">
      <c r="A19" s="6" t="s">
        <v>14</v>
      </c>
      <c r="B19" s="5" t="s">
        <v>15</v>
      </c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5" t="s">
        <v>15</v>
      </c>
      <c r="I19" s="5"/>
      <c r="J19" s="5"/>
      <c r="K19" s="5" t="s">
        <v>15</v>
      </c>
      <c r="L19" s="5" t="s">
        <v>15</v>
      </c>
    </row>
    <row r="21" spans="1:18">
      <c r="A21" s="10" t="s">
        <v>128</v>
      </c>
    </row>
    <row r="23" spans="1:18" ht="60">
      <c r="A23" s="3" t="s">
        <v>2</v>
      </c>
      <c r="B23" s="3" t="s">
        <v>105</v>
      </c>
      <c r="C23" s="3" t="s">
        <v>124</v>
      </c>
      <c r="D23" s="3" t="s">
        <v>125</v>
      </c>
      <c r="E23" s="3" t="s">
        <v>110</v>
      </c>
      <c r="F23" s="3" t="s">
        <v>111</v>
      </c>
      <c r="G23" s="3" t="s">
        <v>129</v>
      </c>
      <c r="H23" s="3" t="s">
        <v>11</v>
      </c>
      <c r="I23" s="3" t="s">
        <v>12</v>
      </c>
      <c r="J23" s="3" t="s">
        <v>112</v>
      </c>
      <c r="K23" s="3" t="s">
        <v>13</v>
      </c>
      <c r="L23" s="4"/>
      <c r="M23" s="4"/>
      <c r="N23" s="4"/>
      <c r="O23" s="4"/>
      <c r="P23" s="4"/>
      <c r="Q23" s="4"/>
      <c r="R23" s="4"/>
    </row>
    <row r="24" spans="1:18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L24" s="4"/>
      <c r="M24" s="4"/>
      <c r="N24" s="4"/>
      <c r="O24" s="4"/>
      <c r="P24" s="4"/>
      <c r="Q24" s="4"/>
      <c r="R24" s="4"/>
    </row>
    <row r="25" spans="1:18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8">
      <c r="A27" s="6" t="s">
        <v>14</v>
      </c>
      <c r="B27" s="5" t="s">
        <v>15</v>
      </c>
      <c r="C27" s="5" t="s">
        <v>15</v>
      </c>
      <c r="D27" s="5" t="s">
        <v>15</v>
      </c>
      <c r="E27" s="5" t="s">
        <v>15</v>
      </c>
      <c r="F27" s="5" t="s">
        <v>15</v>
      </c>
      <c r="G27" s="5" t="s">
        <v>15</v>
      </c>
      <c r="H27" s="5"/>
      <c r="I27" s="5"/>
      <c r="J27" s="5" t="s">
        <v>15</v>
      </c>
      <c r="K27" s="5" t="s">
        <v>15</v>
      </c>
    </row>
    <row r="29" spans="1:18">
      <c r="A29" s="10" t="s">
        <v>130</v>
      </c>
    </row>
    <row r="31" spans="1:18" ht="105">
      <c r="A31" s="3" t="s">
        <v>2</v>
      </c>
      <c r="B31" s="3" t="s">
        <v>105</v>
      </c>
      <c r="C31" s="3" t="s">
        <v>123</v>
      </c>
      <c r="D31" s="3" t="s">
        <v>124</v>
      </c>
      <c r="E31" s="3" t="s">
        <v>125</v>
      </c>
      <c r="F31" s="3" t="s">
        <v>110</v>
      </c>
      <c r="G31" s="3" t="s">
        <v>73</v>
      </c>
      <c r="H31" s="3" t="s">
        <v>131</v>
      </c>
      <c r="I31" s="3" t="s">
        <v>132</v>
      </c>
      <c r="J31" s="3" t="s">
        <v>133</v>
      </c>
      <c r="K31" s="3" t="s">
        <v>500</v>
      </c>
      <c r="L31" s="3" t="s">
        <v>135</v>
      </c>
      <c r="M31" s="3" t="s">
        <v>136</v>
      </c>
      <c r="N31" s="3" t="s">
        <v>11</v>
      </c>
      <c r="O31" s="3" t="s">
        <v>12</v>
      </c>
      <c r="P31" s="3" t="s">
        <v>137</v>
      </c>
      <c r="Q31" s="3" t="s">
        <v>498</v>
      </c>
      <c r="R31" s="3" t="s">
        <v>499</v>
      </c>
    </row>
    <row r="32" spans="1:18">
      <c r="A32" s="3">
        <v>1</v>
      </c>
      <c r="B32" s="3">
        <v>2</v>
      </c>
      <c r="C32" s="3">
        <v>3</v>
      </c>
      <c r="D32" s="3">
        <v>4</v>
      </c>
      <c r="E32" s="3">
        <v>5</v>
      </c>
      <c r="F32" s="3">
        <v>6</v>
      </c>
      <c r="G32" s="3">
        <v>7</v>
      </c>
      <c r="H32" s="3">
        <v>8</v>
      </c>
      <c r="I32" s="3">
        <v>9</v>
      </c>
      <c r="J32" s="3">
        <v>10</v>
      </c>
      <c r="K32" s="3">
        <v>11</v>
      </c>
      <c r="L32" s="3">
        <v>12</v>
      </c>
      <c r="M32" s="3">
        <v>13</v>
      </c>
      <c r="N32" s="3">
        <v>14</v>
      </c>
      <c r="O32" s="3">
        <v>15</v>
      </c>
      <c r="P32" s="3">
        <v>16</v>
      </c>
      <c r="Q32" s="3">
        <v>17</v>
      </c>
      <c r="R32" s="3">
        <v>18</v>
      </c>
    </row>
    <row r="33" spans="1:18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>
      <c r="A35" s="6" t="s">
        <v>14</v>
      </c>
      <c r="B35" s="5" t="s">
        <v>15</v>
      </c>
      <c r="C35" s="5" t="s">
        <v>15</v>
      </c>
      <c r="D35" s="5" t="s">
        <v>15</v>
      </c>
      <c r="E35" s="5" t="s">
        <v>15</v>
      </c>
      <c r="F35" s="5" t="s">
        <v>15</v>
      </c>
      <c r="G35" s="5" t="s">
        <v>15</v>
      </c>
      <c r="H35" s="5" t="s">
        <v>15</v>
      </c>
      <c r="I35" s="5" t="s">
        <v>15</v>
      </c>
      <c r="J35" s="5" t="s">
        <v>15</v>
      </c>
      <c r="K35" s="5" t="s">
        <v>15</v>
      </c>
      <c r="L35" s="5" t="s">
        <v>15</v>
      </c>
      <c r="M35" s="5" t="s">
        <v>15</v>
      </c>
      <c r="N35" s="5"/>
      <c r="O35" s="5"/>
      <c r="P35" s="5"/>
      <c r="Q35" s="5" t="s">
        <v>15</v>
      </c>
      <c r="R35" s="5" t="s">
        <v>15</v>
      </c>
    </row>
    <row r="37" spans="1:18">
      <c r="A37" s="10" t="s">
        <v>138</v>
      </c>
    </row>
    <row r="39" spans="1:18" ht="225">
      <c r="A39" s="3" t="s">
        <v>2</v>
      </c>
      <c r="B39" s="3" t="s">
        <v>139</v>
      </c>
      <c r="C39" s="3" t="s">
        <v>140</v>
      </c>
      <c r="D39" s="3" t="s">
        <v>141</v>
      </c>
      <c r="E39" s="3" t="s">
        <v>142</v>
      </c>
      <c r="F39" s="3" t="s">
        <v>143</v>
      </c>
      <c r="G39" s="3" t="s">
        <v>110</v>
      </c>
      <c r="H39" s="3" t="s">
        <v>73</v>
      </c>
      <c r="I39" s="3" t="s">
        <v>11</v>
      </c>
      <c r="J39" s="3" t="s">
        <v>12</v>
      </c>
      <c r="K39" s="3" t="s">
        <v>137</v>
      </c>
      <c r="L39" s="3" t="s">
        <v>112</v>
      </c>
      <c r="M39" s="3" t="s">
        <v>13</v>
      </c>
      <c r="N39" s="4"/>
      <c r="O39" s="4"/>
      <c r="P39" s="4"/>
      <c r="Q39" s="4"/>
      <c r="R39" s="4"/>
    </row>
    <row r="40" spans="1:18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3">
        <v>6</v>
      </c>
      <c r="G40" s="3">
        <v>7</v>
      </c>
      <c r="H40" s="3">
        <v>8</v>
      </c>
      <c r="I40" s="3">
        <v>9</v>
      </c>
      <c r="J40" s="3">
        <v>10</v>
      </c>
      <c r="K40" s="3">
        <v>11</v>
      </c>
      <c r="L40" s="3">
        <v>12</v>
      </c>
      <c r="M40" s="3">
        <v>13</v>
      </c>
      <c r="N40" s="4"/>
      <c r="O40" s="4"/>
      <c r="P40" s="4"/>
      <c r="Q40" s="4"/>
      <c r="R40" s="4"/>
    </row>
    <row r="41" spans="1:18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8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8">
      <c r="A43" s="6" t="s">
        <v>14</v>
      </c>
      <c r="B43" s="5" t="s">
        <v>15</v>
      </c>
      <c r="C43" s="5" t="s">
        <v>15</v>
      </c>
      <c r="D43" s="5" t="s">
        <v>15</v>
      </c>
      <c r="E43" s="5" t="s">
        <v>15</v>
      </c>
      <c r="F43" s="5" t="s">
        <v>15</v>
      </c>
      <c r="G43" s="5" t="s">
        <v>15</v>
      </c>
      <c r="H43" s="5" t="s">
        <v>15</v>
      </c>
      <c r="I43" s="5"/>
      <c r="J43" s="5"/>
      <c r="K43" s="5"/>
      <c r="L43" s="5" t="s">
        <v>15</v>
      </c>
      <c r="M43" s="5" t="s">
        <v>15</v>
      </c>
    </row>
    <row r="45" spans="1:18">
      <c r="A45" s="10" t="s">
        <v>144</v>
      </c>
    </row>
    <row r="47" spans="1:18" ht="120">
      <c r="A47" s="3" t="s">
        <v>2</v>
      </c>
      <c r="B47" s="3" t="s">
        <v>105</v>
      </c>
      <c r="C47" s="3" t="s">
        <v>123</v>
      </c>
      <c r="D47" s="3" t="s">
        <v>124</v>
      </c>
      <c r="E47" s="3" t="s">
        <v>125</v>
      </c>
      <c r="F47" s="3" t="s">
        <v>110</v>
      </c>
      <c r="G47" s="3" t="s">
        <v>73</v>
      </c>
      <c r="H47" s="3" t="s">
        <v>11</v>
      </c>
      <c r="I47" s="3" t="s">
        <v>12</v>
      </c>
      <c r="J47" s="3" t="s">
        <v>137</v>
      </c>
      <c r="K47" s="3" t="s">
        <v>112</v>
      </c>
      <c r="L47" s="3" t="s">
        <v>13</v>
      </c>
      <c r="M47" s="4"/>
      <c r="N47" s="4"/>
      <c r="O47" s="4"/>
      <c r="P47" s="4"/>
      <c r="Q47" s="4"/>
      <c r="R47" s="4"/>
    </row>
    <row r="48" spans="1:18">
      <c r="A48" s="3">
        <v>1</v>
      </c>
      <c r="B48" s="3">
        <v>2</v>
      </c>
      <c r="C48" s="3">
        <v>3</v>
      </c>
      <c r="D48" s="3">
        <v>4</v>
      </c>
      <c r="E48" s="3">
        <v>5</v>
      </c>
      <c r="F48" s="3">
        <v>6</v>
      </c>
      <c r="G48" s="3">
        <v>7</v>
      </c>
      <c r="H48" s="3">
        <v>8</v>
      </c>
      <c r="I48" s="3">
        <v>9</v>
      </c>
      <c r="J48" s="3">
        <v>10</v>
      </c>
      <c r="K48" s="3">
        <v>11</v>
      </c>
      <c r="L48" s="3">
        <v>12</v>
      </c>
      <c r="M48" s="4"/>
      <c r="N48" s="4"/>
      <c r="O48" s="4"/>
      <c r="P48" s="4"/>
      <c r="Q48" s="4"/>
      <c r="R48" s="4"/>
    </row>
    <row r="49" spans="1:1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8">
      <c r="A51" s="6" t="s">
        <v>14</v>
      </c>
      <c r="B51" s="5" t="s">
        <v>15</v>
      </c>
      <c r="C51" s="5" t="s">
        <v>15</v>
      </c>
      <c r="D51" s="5" t="s">
        <v>15</v>
      </c>
      <c r="E51" s="5" t="s">
        <v>15</v>
      </c>
      <c r="F51" s="5" t="s">
        <v>15</v>
      </c>
      <c r="G51" s="5" t="s">
        <v>15</v>
      </c>
      <c r="H51" s="5"/>
      <c r="I51" s="5"/>
      <c r="J51" s="5"/>
      <c r="K51" s="5" t="s">
        <v>15</v>
      </c>
      <c r="L51" s="5" t="s">
        <v>15</v>
      </c>
    </row>
    <row r="53" spans="1:18">
      <c r="A53" s="10" t="s">
        <v>145</v>
      </c>
    </row>
    <row r="55" spans="1:18" ht="120">
      <c r="A55" s="3" t="s">
        <v>2</v>
      </c>
      <c r="B55" s="3" t="s">
        <v>119</v>
      </c>
      <c r="C55" s="3" t="s">
        <v>146</v>
      </c>
      <c r="D55" s="3" t="s">
        <v>73</v>
      </c>
      <c r="E55" s="3" t="s">
        <v>11</v>
      </c>
      <c r="F55" s="3" t="s">
        <v>12</v>
      </c>
      <c r="G55" s="3" t="s">
        <v>13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>
      <c r="A56" s="3">
        <v>1</v>
      </c>
      <c r="B56" s="3">
        <v>2</v>
      </c>
      <c r="C56" s="3">
        <v>3</v>
      </c>
      <c r="D56" s="3">
        <v>4</v>
      </c>
      <c r="E56" s="3">
        <v>5</v>
      </c>
      <c r="F56" s="3">
        <v>6</v>
      </c>
      <c r="G56" s="3">
        <v>7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>
      <c r="A57" s="6"/>
      <c r="B57" s="6"/>
      <c r="C57" s="6"/>
      <c r="D57" s="6"/>
      <c r="E57" s="6"/>
      <c r="F57" s="6"/>
      <c r="G57" s="6"/>
    </row>
    <row r="58" spans="1:18">
      <c r="A58" s="6"/>
      <c r="B58" s="6"/>
      <c r="C58" s="6"/>
      <c r="D58" s="6"/>
      <c r="E58" s="6"/>
      <c r="F58" s="6"/>
      <c r="G58" s="6"/>
    </row>
    <row r="59" spans="1:18">
      <c r="A59" s="6" t="s">
        <v>14</v>
      </c>
      <c r="B59" s="5" t="s">
        <v>15</v>
      </c>
      <c r="C59" s="5" t="s">
        <v>15</v>
      </c>
      <c r="D59" s="5" t="s">
        <v>15</v>
      </c>
      <c r="E59" s="5"/>
      <c r="F59" s="5"/>
      <c r="G59" s="5" t="s">
        <v>15</v>
      </c>
    </row>
  </sheetData>
  <pageMargins left="0.31496062992125984" right="0.31496062992125984" top="0.15748031496062992" bottom="0.15748031496062992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L29"/>
  <sheetViews>
    <sheetView zoomScale="90" zoomScaleNormal="90" workbookViewId="0">
      <selection activeCell="D64" sqref="D64"/>
    </sheetView>
  </sheetViews>
  <sheetFormatPr defaultRowHeight="15"/>
  <cols>
    <col min="1" max="1" width="40.42578125" style="2" customWidth="1"/>
    <col min="2" max="2" width="23" style="2" customWidth="1"/>
    <col min="3" max="3" width="22.7109375" style="2" customWidth="1"/>
    <col min="4" max="5" width="20.5703125" style="2" customWidth="1"/>
    <col min="6" max="6" width="21.140625" style="2" customWidth="1"/>
    <col min="7" max="7" width="20.28515625" style="2" customWidth="1"/>
    <col min="8" max="8" width="19.85546875" style="2" customWidth="1"/>
    <col min="9" max="9" width="20.42578125" style="2" customWidth="1"/>
    <col min="10" max="10" width="17.7109375" style="2" customWidth="1"/>
    <col min="11" max="11" width="21" style="2" customWidth="1"/>
    <col min="12" max="12" width="18.85546875" style="2" customWidth="1"/>
    <col min="13" max="16384" width="9.140625" style="2"/>
  </cols>
  <sheetData>
    <row r="1" spans="1:12" ht="15.75">
      <c r="A1" s="8" t="s">
        <v>242</v>
      </c>
    </row>
    <row r="3" spans="1:12">
      <c r="A3" s="9" t="s">
        <v>147</v>
      </c>
    </row>
    <row r="4" spans="1:12">
      <c r="A4" s="9"/>
    </row>
    <row r="5" spans="1:12">
      <c r="A5" s="10" t="s">
        <v>148</v>
      </c>
    </row>
    <row r="7" spans="1:12" ht="105">
      <c r="A7" s="3" t="s">
        <v>17</v>
      </c>
      <c r="B7" s="3" t="s">
        <v>149</v>
      </c>
      <c r="C7" s="3" t="s">
        <v>150</v>
      </c>
      <c r="D7" s="3" t="s">
        <v>151</v>
      </c>
      <c r="E7" s="3" t="s">
        <v>59</v>
      </c>
      <c r="F7" s="3" t="s">
        <v>60</v>
      </c>
      <c r="G7" s="3" t="s">
        <v>11</v>
      </c>
      <c r="H7" s="3" t="s">
        <v>13</v>
      </c>
      <c r="I7" s="4"/>
      <c r="J7" s="4"/>
      <c r="K7" s="4"/>
      <c r="L7" s="4"/>
    </row>
    <row r="8" spans="1:1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4"/>
      <c r="J8" s="4"/>
      <c r="K8" s="4"/>
      <c r="L8" s="4"/>
    </row>
    <row r="9" spans="1:12">
      <c r="A9" s="6"/>
      <c r="B9" s="6"/>
      <c r="C9" s="6"/>
      <c r="D9" s="6"/>
      <c r="E9" s="6"/>
      <c r="F9" s="6"/>
      <c r="G9" s="6"/>
      <c r="H9" s="6"/>
    </row>
    <row r="10" spans="1:12">
      <c r="A10" s="6"/>
      <c r="B10" s="6"/>
      <c r="C10" s="6"/>
      <c r="D10" s="6"/>
      <c r="E10" s="6"/>
      <c r="F10" s="6"/>
      <c r="G10" s="6"/>
      <c r="H10" s="6"/>
    </row>
    <row r="11" spans="1:12">
      <c r="A11" s="6" t="s">
        <v>14</v>
      </c>
      <c r="B11" s="5" t="s">
        <v>15</v>
      </c>
      <c r="C11" s="5" t="s">
        <v>15</v>
      </c>
      <c r="D11" s="5" t="s">
        <v>15</v>
      </c>
      <c r="E11" s="5" t="s">
        <v>15</v>
      </c>
      <c r="F11" s="5" t="s">
        <v>15</v>
      </c>
      <c r="G11" s="5"/>
      <c r="H11" s="5" t="s">
        <v>15</v>
      </c>
    </row>
    <row r="13" spans="1:12">
      <c r="A13" s="9" t="s">
        <v>152</v>
      </c>
    </row>
    <row r="15" spans="1:12">
      <c r="A15" s="10" t="s">
        <v>153</v>
      </c>
    </row>
    <row r="17" spans="1:12" ht="105">
      <c r="A17" s="3" t="s">
        <v>2</v>
      </c>
      <c r="B17" s="3" t="s">
        <v>154</v>
      </c>
      <c r="C17" s="3" t="s">
        <v>155</v>
      </c>
      <c r="D17" s="3" t="s">
        <v>149</v>
      </c>
      <c r="E17" s="3" t="s">
        <v>150</v>
      </c>
      <c r="F17" s="3" t="s">
        <v>151</v>
      </c>
      <c r="G17" s="3" t="s">
        <v>59</v>
      </c>
      <c r="H17" s="3" t="s">
        <v>60</v>
      </c>
      <c r="I17" s="3" t="s">
        <v>156</v>
      </c>
      <c r="J17" s="3" t="s">
        <v>11</v>
      </c>
      <c r="K17" s="3" t="s">
        <v>13</v>
      </c>
      <c r="L17" s="4"/>
    </row>
    <row r="18" spans="1:12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  <c r="I18" s="3">
        <v>9</v>
      </c>
      <c r="J18" s="3">
        <v>10</v>
      </c>
      <c r="K18" s="3">
        <v>11</v>
      </c>
      <c r="L18" s="4"/>
    </row>
    <row r="19" spans="1:1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2">
      <c r="A21" s="6" t="s">
        <v>14</v>
      </c>
      <c r="B21" s="5" t="s">
        <v>15</v>
      </c>
      <c r="C21" s="5" t="s">
        <v>15</v>
      </c>
      <c r="D21" s="5" t="s">
        <v>15</v>
      </c>
      <c r="E21" s="5" t="s">
        <v>15</v>
      </c>
      <c r="F21" s="5" t="s">
        <v>15</v>
      </c>
      <c r="G21" s="5" t="s">
        <v>15</v>
      </c>
      <c r="H21" s="5" t="s">
        <v>15</v>
      </c>
      <c r="I21" s="5" t="s">
        <v>15</v>
      </c>
      <c r="J21" s="5"/>
      <c r="K21" s="5" t="s">
        <v>15</v>
      </c>
    </row>
    <row r="23" spans="1:12">
      <c r="A23" s="10" t="s">
        <v>365</v>
      </c>
    </row>
    <row r="25" spans="1:12" ht="105">
      <c r="A25" s="3" t="s">
        <v>17</v>
      </c>
      <c r="B25" s="3" t="s">
        <v>157</v>
      </c>
      <c r="C25" s="3" t="s">
        <v>158</v>
      </c>
      <c r="D25" s="3" t="s">
        <v>159</v>
      </c>
      <c r="E25" s="3" t="s">
        <v>149</v>
      </c>
      <c r="F25" s="3" t="s">
        <v>150</v>
      </c>
      <c r="G25" s="3" t="s">
        <v>160</v>
      </c>
      <c r="H25" s="3" t="s">
        <v>161</v>
      </c>
      <c r="I25" s="3" t="s">
        <v>60</v>
      </c>
      <c r="J25" s="3" t="s">
        <v>156</v>
      </c>
      <c r="K25" s="3" t="s">
        <v>11</v>
      </c>
      <c r="L25" s="3" t="s">
        <v>13</v>
      </c>
    </row>
    <row r="26" spans="1:12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  <c r="L26" s="3">
        <v>12</v>
      </c>
    </row>
    <row r="27" spans="1:1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>
      <c r="A29" s="6" t="s">
        <v>14</v>
      </c>
      <c r="B29" s="5" t="s">
        <v>15</v>
      </c>
      <c r="C29" s="5" t="s">
        <v>15</v>
      </c>
      <c r="D29" s="5" t="s">
        <v>15</v>
      </c>
      <c r="E29" s="5" t="s">
        <v>15</v>
      </c>
      <c r="F29" s="5" t="s">
        <v>15</v>
      </c>
      <c r="G29" s="5" t="s">
        <v>15</v>
      </c>
      <c r="H29" s="5" t="s">
        <v>15</v>
      </c>
      <c r="I29" s="5" t="s">
        <v>15</v>
      </c>
      <c r="J29" s="5" t="s">
        <v>15</v>
      </c>
      <c r="K29" s="5"/>
      <c r="L29" s="5" t="s">
        <v>15</v>
      </c>
    </row>
  </sheetData>
  <pageMargins left="0.31496062992125984" right="0.31496062992125984" top="0.35433070866141736" bottom="0.35433070866141736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K39"/>
  <sheetViews>
    <sheetView zoomScale="90" zoomScaleNormal="90" workbookViewId="0">
      <selection activeCell="G37" sqref="G37:G39"/>
    </sheetView>
  </sheetViews>
  <sheetFormatPr defaultRowHeight="15"/>
  <cols>
    <col min="1" max="1" width="12.7109375" style="2" customWidth="1"/>
    <col min="2" max="2" width="19" style="2" customWidth="1"/>
    <col min="3" max="3" width="19.7109375" style="2" customWidth="1"/>
    <col min="4" max="4" width="15.42578125" style="2" customWidth="1"/>
    <col min="5" max="5" width="20.5703125" style="2" customWidth="1"/>
    <col min="6" max="6" width="21.140625" style="2" customWidth="1"/>
    <col min="7" max="7" width="20.28515625" style="2" customWidth="1"/>
    <col min="8" max="8" width="17.28515625" style="2" customWidth="1"/>
    <col min="9" max="9" width="20.42578125" style="2" customWidth="1"/>
    <col min="10" max="10" width="14.85546875" style="2" customWidth="1"/>
    <col min="11" max="11" width="21" style="2" customWidth="1"/>
    <col min="12" max="16384" width="9.140625" style="2"/>
  </cols>
  <sheetData>
    <row r="1" spans="1:11" ht="15.75">
      <c r="A1" s="8" t="s">
        <v>242</v>
      </c>
    </row>
    <row r="3" spans="1:11">
      <c r="A3" s="1" t="s">
        <v>28</v>
      </c>
    </row>
    <row r="4" spans="1:11">
      <c r="A4" s="1"/>
    </row>
    <row r="5" spans="1:11">
      <c r="A5" s="9" t="s">
        <v>29</v>
      </c>
    </row>
    <row r="6" spans="1:11">
      <c r="A6" s="9"/>
    </row>
    <row r="7" spans="1:11">
      <c r="A7" s="10" t="s">
        <v>30</v>
      </c>
    </row>
    <row r="9" spans="1:11" ht="75">
      <c r="A9" s="3" t="s">
        <v>2</v>
      </c>
      <c r="B9" s="3" t="s">
        <v>31</v>
      </c>
      <c r="C9" s="3" t="s">
        <v>32</v>
      </c>
      <c r="D9" s="3" t="s">
        <v>5</v>
      </c>
      <c r="E9" s="3" t="s">
        <v>33</v>
      </c>
      <c r="F9" s="3" t="s">
        <v>34</v>
      </c>
      <c r="G9" s="3" t="s">
        <v>35</v>
      </c>
      <c r="H9" s="3" t="s">
        <v>11</v>
      </c>
      <c r="I9" s="3" t="s">
        <v>12</v>
      </c>
      <c r="J9" s="3" t="s">
        <v>13</v>
      </c>
      <c r="K9" s="4"/>
    </row>
    <row r="10" spans="1:1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4"/>
    </row>
    <row r="11" spans="1:1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1">
      <c r="A13" s="6" t="s">
        <v>14</v>
      </c>
      <c r="B13" s="5" t="s">
        <v>15</v>
      </c>
      <c r="C13" s="5" t="s">
        <v>15</v>
      </c>
      <c r="D13" s="5" t="s">
        <v>15</v>
      </c>
      <c r="E13" s="5" t="s">
        <v>15</v>
      </c>
      <c r="F13" s="5" t="s">
        <v>15</v>
      </c>
      <c r="G13" s="5" t="s">
        <v>15</v>
      </c>
      <c r="H13" s="5"/>
      <c r="I13" s="5"/>
      <c r="J13" s="5" t="s">
        <v>15</v>
      </c>
    </row>
    <row r="15" spans="1:11">
      <c r="A15" s="10" t="s">
        <v>36</v>
      </c>
    </row>
    <row r="17" spans="1:11" ht="75">
      <c r="A17" s="3" t="s">
        <v>2</v>
      </c>
      <c r="B17" s="3" t="s">
        <v>31</v>
      </c>
      <c r="C17" s="3" t="s">
        <v>32</v>
      </c>
      <c r="D17" s="3" t="s">
        <v>5</v>
      </c>
      <c r="E17" s="3" t="s">
        <v>37</v>
      </c>
      <c r="F17" s="3" t="s">
        <v>38</v>
      </c>
      <c r="G17" s="3" t="s">
        <v>39</v>
      </c>
      <c r="H17" s="3" t="s">
        <v>35</v>
      </c>
      <c r="I17" s="3" t="s">
        <v>11</v>
      </c>
      <c r="J17" s="3" t="s">
        <v>12</v>
      </c>
      <c r="K17" s="3" t="s">
        <v>13</v>
      </c>
    </row>
    <row r="18" spans="1:11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  <c r="I18" s="3">
        <v>9</v>
      </c>
      <c r="J18" s="3">
        <v>10</v>
      </c>
      <c r="K18" s="3">
        <v>11</v>
      </c>
    </row>
    <row r="19" spans="1:1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6" t="s">
        <v>14</v>
      </c>
      <c r="B21" s="5" t="s">
        <v>15</v>
      </c>
      <c r="C21" s="5" t="s">
        <v>15</v>
      </c>
      <c r="D21" s="5" t="s">
        <v>15</v>
      </c>
      <c r="E21" s="5" t="s">
        <v>15</v>
      </c>
      <c r="F21" s="5" t="s">
        <v>15</v>
      </c>
      <c r="G21" s="5" t="s">
        <v>15</v>
      </c>
      <c r="H21" s="5" t="s">
        <v>15</v>
      </c>
      <c r="I21" s="5"/>
      <c r="J21" s="5"/>
      <c r="K21" s="5" t="s">
        <v>15</v>
      </c>
    </row>
    <row r="23" spans="1:11">
      <c r="A23" s="9" t="s">
        <v>40</v>
      </c>
    </row>
    <row r="24" spans="1:11">
      <c r="A24" s="9"/>
    </row>
    <row r="25" spans="1:11">
      <c r="A25" s="10" t="s">
        <v>41</v>
      </c>
    </row>
    <row r="27" spans="1:11" ht="75">
      <c r="A27" s="3" t="s">
        <v>2</v>
      </c>
      <c r="B27" s="3" t="s">
        <v>31</v>
      </c>
      <c r="C27" s="3" t="s">
        <v>32</v>
      </c>
      <c r="D27" s="3" t="s">
        <v>5</v>
      </c>
      <c r="E27" s="3" t="s">
        <v>33</v>
      </c>
      <c r="F27" s="3" t="s">
        <v>34</v>
      </c>
      <c r="G27" s="3" t="s">
        <v>35</v>
      </c>
      <c r="H27" s="3" t="s">
        <v>11</v>
      </c>
      <c r="I27" s="3" t="s">
        <v>12</v>
      </c>
      <c r="J27" s="3" t="s">
        <v>13</v>
      </c>
      <c r="K27" s="4"/>
    </row>
    <row r="28" spans="1:11">
      <c r="A28" s="3">
        <v>1</v>
      </c>
      <c r="B28" s="3">
        <v>2</v>
      </c>
      <c r="C28" s="3">
        <v>3</v>
      </c>
      <c r="D28" s="3">
        <v>4</v>
      </c>
      <c r="E28" s="3">
        <v>5</v>
      </c>
      <c r="F28" s="3">
        <v>6</v>
      </c>
      <c r="G28" s="3">
        <v>7</v>
      </c>
      <c r="H28" s="3">
        <v>8</v>
      </c>
      <c r="I28" s="3">
        <v>9</v>
      </c>
      <c r="J28" s="3">
        <v>10</v>
      </c>
      <c r="K28" s="4"/>
    </row>
    <row r="29" spans="1:1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1">
      <c r="A31" s="6" t="s">
        <v>14</v>
      </c>
      <c r="B31" s="5" t="s">
        <v>15</v>
      </c>
      <c r="C31" s="5" t="s">
        <v>15</v>
      </c>
      <c r="D31" s="5" t="s">
        <v>15</v>
      </c>
      <c r="E31" s="5" t="s">
        <v>15</v>
      </c>
      <c r="F31" s="5" t="s">
        <v>15</v>
      </c>
      <c r="G31" s="5" t="s">
        <v>15</v>
      </c>
      <c r="H31" s="5"/>
      <c r="I31" s="5"/>
      <c r="J31" s="5" t="s">
        <v>15</v>
      </c>
    </row>
    <row r="33" spans="1:11">
      <c r="A33" s="10" t="s">
        <v>42</v>
      </c>
    </row>
    <row r="35" spans="1:11" ht="75">
      <c r="A35" s="3" t="s">
        <v>2</v>
      </c>
      <c r="B35" s="3" t="s">
        <v>31</v>
      </c>
      <c r="C35" s="3" t="s">
        <v>32</v>
      </c>
      <c r="D35" s="3" t="s">
        <v>5</v>
      </c>
      <c r="E35" s="3" t="s">
        <v>37</v>
      </c>
      <c r="F35" s="3" t="s">
        <v>38</v>
      </c>
      <c r="G35" s="3" t="s">
        <v>39</v>
      </c>
      <c r="H35" s="3" t="s">
        <v>35</v>
      </c>
      <c r="I35" s="3" t="s">
        <v>11</v>
      </c>
      <c r="J35" s="3" t="s">
        <v>12</v>
      </c>
      <c r="K35" s="3" t="s">
        <v>13</v>
      </c>
    </row>
    <row r="36" spans="1:11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  <c r="G36" s="3">
        <v>7</v>
      </c>
      <c r="H36" s="3">
        <v>8</v>
      </c>
      <c r="I36" s="3">
        <v>9</v>
      </c>
      <c r="J36" s="3">
        <v>10</v>
      </c>
      <c r="K36" s="3">
        <v>11</v>
      </c>
    </row>
    <row r="37" spans="1:1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>
      <c r="A39" s="6" t="s">
        <v>14</v>
      </c>
      <c r="B39" s="5" t="s">
        <v>15</v>
      </c>
      <c r="C39" s="5" t="s">
        <v>15</v>
      </c>
      <c r="D39" s="5" t="s">
        <v>15</v>
      </c>
      <c r="E39" s="5" t="s">
        <v>15</v>
      </c>
      <c r="F39" s="5" t="s">
        <v>15</v>
      </c>
      <c r="G39" s="5" t="s">
        <v>15</v>
      </c>
      <c r="H39" s="5" t="s">
        <v>15</v>
      </c>
      <c r="I39" s="5"/>
      <c r="J39" s="5"/>
      <c r="K39" s="5" t="s">
        <v>15</v>
      </c>
    </row>
  </sheetData>
  <pageMargins left="0.19685039370078741" right="0.11811023622047245" top="0.39370078740157483" bottom="0.3937007874015748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L43"/>
  <sheetViews>
    <sheetView zoomScale="90" zoomScaleNormal="90" workbookViewId="0">
      <selection activeCell="E50" sqref="E50"/>
    </sheetView>
  </sheetViews>
  <sheetFormatPr defaultRowHeight="15"/>
  <cols>
    <col min="1" max="1" width="11.42578125" style="2" customWidth="1"/>
    <col min="2" max="2" width="18.28515625" style="2" customWidth="1"/>
    <col min="3" max="3" width="18.42578125" style="2" customWidth="1"/>
    <col min="4" max="4" width="16.7109375" style="2" customWidth="1"/>
    <col min="5" max="5" width="17.28515625" style="2" customWidth="1"/>
    <col min="6" max="6" width="21.140625" style="2" customWidth="1"/>
    <col min="7" max="7" width="20.28515625" style="2" customWidth="1"/>
    <col min="8" max="8" width="19.85546875" style="2" customWidth="1"/>
    <col min="9" max="9" width="20.42578125" style="2" customWidth="1"/>
    <col min="10" max="10" width="17.7109375" style="2" customWidth="1"/>
    <col min="11" max="11" width="21" style="2" customWidth="1"/>
    <col min="12" max="12" width="18.85546875" style="2" customWidth="1"/>
    <col min="13" max="16384" width="9.140625" style="2"/>
  </cols>
  <sheetData>
    <row r="1" spans="1:12" ht="15.75">
      <c r="A1" s="8" t="s">
        <v>242</v>
      </c>
    </row>
    <row r="3" spans="1:12" ht="42" customHeight="1">
      <c r="A3" s="88" t="s">
        <v>0</v>
      </c>
      <c r="B3" s="89"/>
      <c r="C3" s="89"/>
      <c r="D3" s="89"/>
      <c r="E3" s="89"/>
      <c r="F3" s="89"/>
      <c r="G3" s="89"/>
    </row>
    <row r="5" spans="1:12" ht="20.25" customHeight="1">
      <c r="A5" s="10" t="s">
        <v>1</v>
      </c>
    </row>
    <row r="7" spans="1:12" ht="60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</row>
    <row r="8" spans="1:1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>
      <c r="A11" s="6" t="s">
        <v>14</v>
      </c>
      <c r="B11" s="5" t="s">
        <v>15</v>
      </c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5" t="s">
        <v>15</v>
      </c>
      <c r="I11" s="5" t="s">
        <v>15</v>
      </c>
      <c r="J11" s="5"/>
      <c r="K11" s="5"/>
      <c r="L11" s="5" t="s">
        <v>15</v>
      </c>
    </row>
    <row r="13" spans="1:12" ht="72" customHeight="1">
      <c r="A13" s="90" t="s">
        <v>16</v>
      </c>
      <c r="B13" s="85"/>
      <c r="C13" s="85"/>
      <c r="D13" s="85"/>
      <c r="E13" s="85"/>
      <c r="F13" s="85"/>
      <c r="G13" s="85"/>
    </row>
    <row r="15" spans="1:12" ht="90">
      <c r="A15" s="3" t="s">
        <v>17</v>
      </c>
      <c r="B15" s="3" t="s">
        <v>3</v>
      </c>
      <c r="C15" s="3" t="s">
        <v>4</v>
      </c>
      <c r="D15" s="3" t="s">
        <v>5</v>
      </c>
      <c r="E15" s="3" t="s">
        <v>18</v>
      </c>
      <c r="F15" s="3" t="s">
        <v>19</v>
      </c>
      <c r="G15" s="3" t="s">
        <v>20</v>
      </c>
      <c r="H15" s="3" t="s">
        <v>21</v>
      </c>
      <c r="I15" s="3" t="s">
        <v>22</v>
      </c>
      <c r="J15" s="3" t="s">
        <v>11</v>
      </c>
      <c r="K15" s="3" t="s">
        <v>12</v>
      </c>
      <c r="L15" s="3" t="s">
        <v>13</v>
      </c>
    </row>
    <row r="16" spans="1:12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5</v>
      </c>
    </row>
    <row r="17" spans="1:1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>
      <c r="A19" s="6" t="s">
        <v>14</v>
      </c>
      <c r="B19" s="5" t="s">
        <v>15</v>
      </c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5" t="s">
        <v>15</v>
      </c>
      <c r="I19" s="5" t="s">
        <v>15</v>
      </c>
      <c r="J19" s="5"/>
      <c r="K19" s="5"/>
      <c r="L19" s="5" t="s">
        <v>15</v>
      </c>
    </row>
    <row r="21" spans="1:12" ht="45" customHeight="1">
      <c r="A21" s="91" t="s">
        <v>366</v>
      </c>
      <c r="B21" s="85"/>
      <c r="C21" s="85"/>
      <c r="D21" s="85"/>
      <c r="E21" s="85"/>
      <c r="F21" s="85"/>
      <c r="G21" s="85"/>
    </row>
    <row r="23" spans="1:12" ht="90">
      <c r="A23" s="3" t="s">
        <v>17</v>
      </c>
      <c r="B23" s="3" t="s">
        <v>3</v>
      </c>
      <c r="C23" s="3" t="s">
        <v>4</v>
      </c>
      <c r="D23" s="3" t="s">
        <v>5</v>
      </c>
      <c r="E23" s="3" t="s">
        <v>18</v>
      </c>
      <c r="F23" s="3" t="s">
        <v>19</v>
      </c>
      <c r="G23" s="3" t="s">
        <v>20</v>
      </c>
      <c r="H23" s="3" t="s">
        <v>21</v>
      </c>
      <c r="I23" s="3" t="s">
        <v>22</v>
      </c>
      <c r="J23" s="3" t="s">
        <v>11</v>
      </c>
      <c r="K23" s="3" t="s">
        <v>12</v>
      </c>
      <c r="L23" s="3" t="s">
        <v>13</v>
      </c>
    </row>
    <row r="24" spans="1:12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L24" s="3">
        <v>12</v>
      </c>
    </row>
    <row r="25" spans="1:1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s="6" t="s">
        <v>14</v>
      </c>
      <c r="B27" s="5" t="s">
        <v>15</v>
      </c>
      <c r="C27" s="5" t="s">
        <v>15</v>
      </c>
      <c r="D27" s="5" t="s">
        <v>15</v>
      </c>
      <c r="E27" s="5" t="s">
        <v>15</v>
      </c>
      <c r="F27" s="5" t="s">
        <v>15</v>
      </c>
      <c r="G27" s="5" t="s">
        <v>15</v>
      </c>
      <c r="H27" s="5" t="s">
        <v>15</v>
      </c>
      <c r="I27" s="5" t="s">
        <v>15</v>
      </c>
      <c r="J27" s="5"/>
      <c r="K27" s="5"/>
      <c r="L27" s="5" t="s">
        <v>15</v>
      </c>
    </row>
    <row r="29" spans="1:12" ht="51.75" customHeight="1">
      <c r="A29" s="91" t="s">
        <v>23</v>
      </c>
      <c r="B29" s="85"/>
      <c r="C29" s="85"/>
      <c r="D29" s="85"/>
      <c r="E29" s="85"/>
      <c r="F29" s="85"/>
      <c r="G29" s="85"/>
    </row>
    <row r="31" spans="1:12" ht="90">
      <c r="A31" s="3" t="s">
        <v>17</v>
      </c>
      <c r="B31" s="3" t="s">
        <v>3</v>
      </c>
      <c r="C31" s="3" t="s">
        <v>4</v>
      </c>
      <c r="D31" s="3" t="s">
        <v>5</v>
      </c>
      <c r="E31" s="3" t="s">
        <v>18</v>
      </c>
      <c r="F31" s="3" t="s">
        <v>19</v>
      </c>
      <c r="G31" s="3" t="s">
        <v>20</v>
      </c>
      <c r="H31" s="3" t="s">
        <v>24</v>
      </c>
      <c r="I31" s="3" t="s">
        <v>22</v>
      </c>
      <c r="J31" s="3" t="s">
        <v>11</v>
      </c>
      <c r="K31" s="3" t="s">
        <v>12</v>
      </c>
      <c r="L31" s="3" t="s">
        <v>13</v>
      </c>
    </row>
    <row r="32" spans="1:12">
      <c r="A32" s="3">
        <v>1</v>
      </c>
      <c r="B32" s="3">
        <v>2</v>
      </c>
      <c r="C32" s="3">
        <v>3</v>
      </c>
      <c r="D32" s="3">
        <v>4</v>
      </c>
      <c r="E32" s="3">
        <v>5</v>
      </c>
      <c r="F32" s="3">
        <v>6</v>
      </c>
      <c r="G32" s="3">
        <v>7</v>
      </c>
      <c r="H32" s="3">
        <v>8</v>
      </c>
      <c r="I32" s="3">
        <v>9</v>
      </c>
      <c r="J32" s="3">
        <v>10</v>
      </c>
      <c r="K32" s="3">
        <v>11</v>
      </c>
      <c r="L32" s="3">
        <v>12</v>
      </c>
    </row>
    <row r="33" spans="1:1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>
      <c r="A35" s="6" t="s">
        <v>14</v>
      </c>
      <c r="B35" s="5" t="s">
        <v>15</v>
      </c>
      <c r="C35" s="5" t="s">
        <v>15</v>
      </c>
      <c r="D35" s="5" t="s">
        <v>15</v>
      </c>
      <c r="E35" s="5" t="s">
        <v>15</v>
      </c>
      <c r="F35" s="5" t="s">
        <v>15</v>
      </c>
      <c r="G35" s="5" t="s">
        <v>15</v>
      </c>
      <c r="H35" s="5" t="s">
        <v>15</v>
      </c>
      <c r="I35" s="5" t="s">
        <v>15</v>
      </c>
      <c r="J35" s="5"/>
      <c r="K35" s="5"/>
      <c r="L35" s="5" t="s">
        <v>15</v>
      </c>
    </row>
    <row r="37" spans="1:12">
      <c r="A37" s="10" t="s">
        <v>25</v>
      </c>
    </row>
    <row r="39" spans="1:12" ht="90">
      <c r="A39" s="3" t="s">
        <v>2</v>
      </c>
      <c r="B39" s="3" t="s">
        <v>26</v>
      </c>
      <c r="C39" s="3" t="s">
        <v>11</v>
      </c>
      <c r="D39" s="3" t="s">
        <v>12</v>
      </c>
      <c r="E39" s="3" t="s">
        <v>13</v>
      </c>
      <c r="F39" s="4"/>
      <c r="G39" s="4"/>
      <c r="H39" s="4"/>
      <c r="I39" s="4"/>
      <c r="J39" s="4"/>
      <c r="K39" s="4"/>
      <c r="L39" s="4"/>
    </row>
    <row r="40" spans="1:12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4"/>
      <c r="G40" s="4"/>
      <c r="H40" s="4"/>
      <c r="I40" s="4"/>
      <c r="J40" s="4"/>
      <c r="K40" s="4"/>
      <c r="L40" s="4"/>
    </row>
    <row r="41" spans="1:12">
      <c r="A41" s="6"/>
      <c r="B41" s="6"/>
      <c r="C41" s="6"/>
      <c r="D41" s="6"/>
      <c r="E41" s="6"/>
    </row>
    <row r="42" spans="1:12">
      <c r="A42" s="6"/>
      <c r="B42" s="6"/>
      <c r="C42" s="6"/>
      <c r="D42" s="6"/>
      <c r="E42" s="6"/>
    </row>
    <row r="43" spans="1:12">
      <c r="A43" s="6" t="s">
        <v>14</v>
      </c>
      <c r="B43" s="5" t="s">
        <v>15</v>
      </c>
      <c r="C43" s="5"/>
      <c r="D43" s="5"/>
      <c r="E43" s="5" t="s">
        <v>15</v>
      </c>
    </row>
  </sheetData>
  <mergeCells count="4">
    <mergeCell ref="A3:G3"/>
    <mergeCell ref="A13:G13"/>
    <mergeCell ref="A21:G21"/>
    <mergeCell ref="A29:G29"/>
  </mergeCells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I59"/>
  <sheetViews>
    <sheetView zoomScale="90" zoomScaleNormal="90" workbookViewId="0">
      <selection activeCell="G81" sqref="G81"/>
    </sheetView>
  </sheetViews>
  <sheetFormatPr defaultRowHeight="15"/>
  <cols>
    <col min="1" max="1" width="40.42578125" style="2" customWidth="1"/>
    <col min="2" max="2" width="23" style="2" customWidth="1"/>
    <col min="3" max="3" width="22.7109375" style="2" customWidth="1"/>
    <col min="4" max="5" width="20.5703125" style="2" customWidth="1"/>
    <col min="6" max="6" width="21.140625" style="2" customWidth="1"/>
    <col min="7" max="7" width="20.28515625" style="2" customWidth="1"/>
    <col min="8" max="8" width="19.85546875" style="2" customWidth="1"/>
    <col min="9" max="9" width="20.42578125" style="2" customWidth="1"/>
    <col min="10" max="16384" width="9.140625" style="2"/>
  </cols>
  <sheetData>
    <row r="1" spans="1:9" ht="15.75">
      <c r="A1" s="8" t="s">
        <v>242</v>
      </c>
    </row>
    <row r="3" spans="1:9">
      <c r="A3" s="9" t="s">
        <v>43</v>
      </c>
    </row>
    <row r="4" spans="1:9">
      <c r="A4" s="9"/>
    </row>
    <row r="5" spans="1:9">
      <c r="A5" s="10" t="s">
        <v>44</v>
      </c>
    </row>
    <row r="7" spans="1:9" ht="90">
      <c r="A7" s="3" t="s">
        <v>2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11</v>
      </c>
      <c r="G7" s="3" t="s">
        <v>12</v>
      </c>
      <c r="H7" s="3" t="s">
        <v>13</v>
      </c>
      <c r="I7" s="4"/>
    </row>
    <row r="8" spans="1:9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4"/>
    </row>
    <row r="9" spans="1:9">
      <c r="A9" s="6"/>
      <c r="B9" s="6"/>
      <c r="C9" s="6"/>
      <c r="D9" s="6"/>
      <c r="E9" s="6"/>
      <c r="F9" s="6"/>
      <c r="G9" s="6"/>
      <c r="H9" s="6"/>
    </row>
    <row r="10" spans="1:9">
      <c r="A10" s="6"/>
      <c r="B10" s="6"/>
      <c r="C10" s="6"/>
      <c r="D10" s="6"/>
      <c r="E10" s="6"/>
      <c r="F10" s="6"/>
      <c r="G10" s="6"/>
      <c r="H10" s="6"/>
    </row>
    <row r="11" spans="1:9">
      <c r="A11" s="6" t="s">
        <v>14</v>
      </c>
      <c r="B11" s="5" t="s">
        <v>15</v>
      </c>
      <c r="C11" s="5" t="s">
        <v>15</v>
      </c>
      <c r="D11" s="5" t="s">
        <v>15</v>
      </c>
      <c r="E11" s="5" t="s">
        <v>15</v>
      </c>
      <c r="F11" s="5"/>
      <c r="G11" s="5"/>
      <c r="H11" s="5" t="s">
        <v>15</v>
      </c>
    </row>
    <row r="13" spans="1:9">
      <c r="A13" s="10" t="s">
        <v>49</v>
      </c>
    </row>
    <row r="15" spans="1:9" ht="90">
      <c r="A15" s="3" t="s">
        <v>2</v>
      </c>
      <c r="B15" s="3" t="s">
        <v>50</v>
      </c>
      <c r="C15" s="3" t="s">
        <v>51</v>
      </c>
      <c r="D15" s="3" t="s">
        <v>52</v>
      </c>
      <c r="E15" s="3" t="s">
        <v>53</v>
      </c>
      <c r="F15" s="3" t="s">
        <v>54</v>
      </c>
      <c r="G15" s="3" t="s">
        <v>11</v>
      </c>
      <c r="H15" s="3" t="s">
        <v>12</v>
      </c>
      <c r="I15" s="3" t="s">
        <v>13</v>
      </c>
    </row>
    <row r="16" spans="1:9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</row>
    <row r="17" spans="1:9">
      <c r="A17" s="6"/>
      <c r="B17" s="6"/>
      <c r="C17" s="6"/>
      <c r="D17" s="6"/>
      <c r="E17" s="6"/>
      <c r="F17" s="6"/>
      <c r="G17" s="6"/>
      <c r="H17" s="6"/>
      <c r="I17" s="6"/>
    </row>
    <row r="18" spans="1:9">
      <c r="A18" s="6"/>
      <c r="B18" s="6"/>
      <c r="C18" s="6"/>
      <c r="D18" s="6"/>
      <c r="E18" s="6"/>
      <c r="F18" s="6"/>
      <c r="G18" s="6"/>
      <c r="H18" s="6"/>
      <c r="I18" s="6"/>
    </row>
    <row r="19" spans="1:9">
      <c r="A19" s="6" t="s">
        <v>14</v>
      </c>
      <c r="B19" s="5" t="s">
        <v>15</v>
      </c>
      <c r="C19" s="5" t="s">
        <v>15</v>
      </c>
      <c r="D19" s="5" t="s">
        <v>15</v>
      </c>
      <c r="E19" s="5" t="s">
        <v>15</v>
      </c>
      <c r="F19" s="5" t="s">
        <v>15</v>
      </c>
      <c r="G19" s="5"/>
      <c r="H19" s="5"/>
      <c r="I19" s="5" t="s">
        <v>15</v>
      </c>
    </row>
    <row r="21" spans="1:9">
      <c r="A21" s="10" t="s">
        <v>55</v>
      </c>
    </row>
    <row r="23" spans="1:9" ht="90">
      <c r="A23" s="3" t="s">
        <v>56</v>
      </c>
      <c r="B23" s="3" t="s">
        <v>57</v>
      </c>
      <c r="C23" s="3" t="s">
        <v>58</v>
      </c>
      <c r="D23" s="3" t="s">
        <v>59</v>
      </c>
      <c r="E23" s="3" t="s">
        <v>60</v>
      </c>
      <c r="F23" s="3" t="s">
        <v>61</v>
      </c>
      <c r="G23" s="3" t="s">
        <v>11</v>
      </c>
      <c r="H23" s="3" t="s">
        <v>12</v>
      </c>
      <c r="I23" s="3" t="s">
        <v>13</v>
      </c>
    </row>
    <row r="24" spans="1:9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</row>
    <row r="25" spans="1:9">
      <c r="A25" s="6"/>
      <c r="B25" s="6"/>
      <c r="C25" s="6"/>
      <c r="D25" s="6"/>
      <c r="E25" s="6"/>
      <c r="F25" s="6"/>
      <c r="G25" s="6"/>
      <c r="H25" s="6"/>
      <c r="I25" s="6"/>
    </row>
    <row r="26" spans="1:9">
      <c r="A26" s="6"/>
      <c r="B26" s="6"/>
      <c r="C26" s="6"/>
      <c r="D26" s="6"/>
      <c r="E26" s="6"/>
      <c r="F26" s="6"/>
      <c r="G26" s="6"/>
      <c r="H26" s="6"/>
      <c r="I26" s="6"/>
    </row>
    <row r="27" spans="1:9">
      <c r="A27" s="6" t="s">
        <v>14</v>
      </c>
      <c r="B27" s="5" t="s">
        <v>15</v>
      </c>
      <c r="C27" s="5" t="s">
        <v>15</v>
      </c>
      <c r="D27" s="5" t="s">
        <v>15</v>
      </c>
      <c r="E27" s="5" t="s">
        <v>15</v>
      </c>
      <c r="F27" s="5" t="s">
        <v>15</v>
      </c>
      <c r="G27" s="5"/>
      <c r="H27" s="5"/>
      <c r="I27" s="5" t="s">
        <v>15</v>
      </c>
    </row>
    <row r="29" spans="1:9">
      <c r="A29" s="10" t="s">
        <v>62</v>
      </c>
    </row>
    <row r="31" spans="1:9" ht="45">
      <c r="A31" s="3" t="s">
        <v>2</v>
      </c>
      <c r="B31" s="3" t="s">
        <v>63</v>
      </c>
      <c r="C31" s="3" t="s">
        <v>64</v>
      </c>
      <c r="D31" s="3" t="s">
        <v>65</v>
      </c>
      <c r="E31" s="3" t="s">
        <v>11</v>
      </c>
      <c r="F31" s="3" t="s">
        <v>66</v>
      </c>
      <c r="G31" s="3" t="s">
        <v>13</v>
      </c>
      <c r="H31" s="4"/>
      <c r="I31" s="4"/>
    </row>
    <row r="32" spans="1:9">
      <c r="A32" s="3">
        <v>1</v>
      </c>
      <c r="B32" s="3">
        <v>2</v>
      </c>
      <c r="C32" s="3">
        <v>3</v>
      </c>
      <c r="D32" s="3">
        <v>4</v>
      </c>
      <c r="E32" s="3">
        <v>5</v>
      </c>
      <c r="F32" s="3">
        <v>6</v>
      </c>
      <c r="G32" s="3">
        <v>7</v>
      </c>
      <c r="H32" s="4"/>
      <c r="I32" s="4"/>
    </row>
    <row r="33" spans="1:9">
      <c r="A33" s="6"/>
      <c r="B33" s="6"/>
      <c r="C33" s="6"/>
      <c r="D33" s="6"/>
      <c r="E33" s="6"/>
      <c r="F33" s="6"/>
      <c r="G33" s="6"/>
    </row>
    <row r="34" spans="1:9">
      <c r="A34" s="6"/>
      <c r="B34" s="6"/>
      <c r="C34" s="6"/>
      <c r="D34" s="6"/>
      <c r="E34" s="6"/>
      <c r="F34" s="6"/>
      <c r="G34" s="6"/>
    </row>
    <row r="35" spans="1:9">
      <c r="A35" s="6" t="s">
        <v>14</v>
      </c>
      <c r="B35" s="5" t="s">
        <v>15</v>
      </c>
      <c r="C35" s="5"/>
      <c r="D35" s="5" t="s">
        <v>15</v>
      </c>
      <c r="E35" s="5"/>
      <c r="F35" s="5"/>
      <c r="G35" s="5" t="s">
        <v>15</v>
      </c>
    </row>
    <row r="37" spans="1:9">
      <c r="A37" s="10" t="s">
        <v>67</v>
      </c>
    </row>
    <row r="39" spans="1:9" ht="105">
      <c r="A39" s="3" t="s">
        <v>2</v>
      </c>
      <c r="B39" s="3" t="s">
        <v>63</v>
      </c>
      <c r="C39" s="3" t="s">
        <v>68</v>
      </c>
      <c r="D39" s="3" t="s">
        <v>69</v>
      </c>
      <c r="E39" s="3" t="s">
        <v>70</v>
      </c>
      <c r="F39" s="3" t="s">
        <v>11</v>
      </c>
      <c r="G39" s="3" t="s">
        <v>12</v>
      </c>
      <c r="H39" s="3" t="s">
        <v>13</v>
      </c>
      <c r="I39" s="4"/>
    </row>
    <row r="40" spans="1:9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3">
        <v>6</v>
      </c>
      <c r="G40" s="3">
        <v>7</v>
      </c>
      <c r="H40" s="3">
        <v>8</v>
      </c>
      <c r="I40" s="4"/>
    </row>
    <row r="41" spans="1:9">
      <c r="A41" s="6"/>
      <c r="B41" s="6"/>
      <c r="C41" s="6"/>
      <c r="D41" s="6"/>
      <c r="E41" s="6"/>
      <c r="F41" s="6"/>
      <c r="G41" s="6"/>
      <c r="H41" s="6"/>
    </row>
    <row r="42" spans="1:9">
      <c r="A42" s="6"/>
      <c r="B42" s="6"/>
      <c r="C42" s="6"/>
      <c r="D42" s="6"/>
      <c r="E42" s="6"/>
      <c r="F42" s="6"/>
      <c r="G42" s="6"/>
      <c r="H42" s="6"/>
    </row>
    <row r="43" spans="1:9">
      <c r="A43" s="6" t="s">
        <v>14</v>
      </c>
      <c r="B43" s="5" t="s">
        <v>15</v>
      </c>
      <c r="C43" s="5" t="s">
        <v>15</v>
      </c>
      <c r="D43" s="5" t="s">
        <v>15</v>
      </c>
      <c r="E43" s="5" t="s">
        <v>15</v>
      </c>
      <c r="F43" s="5"/>
      <c r="G43" s="5"/>
      <c r="H43" s="5" t="s">
        <v>15</v>
      </c>
    </row>
    <row r="45" spans="1:9">
      <c r="A45" s="10" t="s">
        <v>71</v>
      </c>
    </row>
    <row r="47" spans="1:9" ht="90">
      <c r="A47" s="3" t="s">
        <v>2</v>
      </c>
      <c r="B47" s="3" t="s">
        <v>72</v>
      </c>
      <c r="C47" s="3" t="s">
        <v>73</v>
      </c>
      <c r="D47" s="3" t="s">
        <v>11</v>
      </c>
      <c r="E47" s="3" t="s">
        <v>12</v>
      </c>
      <c r="F47" s="3" t="s">
        <v>13</v>
      </c>
      <c r="G47" s="4"/>
      <c r="H47" s="4"/>
      <c r="I47" s="4"/>
    </row>
    <row r="48" spans="1:9">
      <c r="A48" s="3">
        <v>1</v>
      </c>
      <c r="B48" s="3">
        <v>2</v>
      </c>
      <c r="C48" s="3">
        <v>3</v>
      </c>
      <c r="D48" s="3">
        <v>4</v>
      </c>
      <c r="E48" s="3">
        <v>5</v>
      </c>
      <c r="F48" s="3">
        <v>6</v>
      </c>
      <c r="G48" s="4"/>
      <c r="H48" s="4"/>
      <c r="I48" s="4"/>
    </row>
    <row r="49" spans="1:9">
      <c r="A49" s="6"/>
      <c r="B49" s="6"/>
      <c r="C49" s="6"/>
      <c r="D49" s="6"/>
      <c r="E49" s="6"/>
      <c r="F49" s="6"/>
    </row>
    <row r="50" spans="1:9">
      <c r="A50" s="6"/>
      <c r="B50" s="6"/>
      <c r="C50" s="6"/>
      <c r="D50" s="6"/>
      <c r="E50" s="6"/>
      <c r="F50" s="6"/>
    </row>
    <row r="51" spans="1:9">
      <c r="A51" s="6" t="s">
        <v>14</v>
      </c>
      <c r="B51" s="5" t="s">
        <v>15</v>
      </c>
      <c r="C51" s="5" t="s">
        <v>15</v>
      </c>
      <c r="D51" s="5"/>
      <c r="E51" s="5"/>
      <c r="F51" s="5" t="s">
        <v>15</v>
      </c>
    </row>
    <row r="53" spans="1:9">
      <c r="A53" s="10" t="s">
        <v>74</v>
      </c>
    </row>
    <row r="55" spans="1:9" ht="60">
      <c r="A55" s="3" t="s">
        <v>2</v>
      </c>
      <c r="B55" s="3" t="s">
        <v>75</v>
      </c>
      <c r="C55" s="3" t="s">
        <v>73</v>
      </c>
      <c r="D55" s="3" t="s">
        <v>11</v>
      </c>
      <c r="E55" s="3" t="s">
        <v>12</v>
      </c>
      <c r="F55" s="3" t="s">
        <v>13</v>
      </c>
      <c r="G55" s="4"/>
      <c r="H55" s="4"/>
      <c r="I55" s="4"/>
    </row>
    <row r="56" spans="1:9">
      <c r="A56" s="3">
        <v>1</v>
      </c>
      <c r="B56" s="3">
        <v>2</v>
      </c>
      <c r="C56" s="3">
        <v>3</v>
      </c>
      <c r="D56" s="3">
        <v>4</v>
      </c>
      <c r="E56" s="3">
        <v>5</v>
      </c>
      <c r="F56" s="3">
        <v>6</v>
      </c>
      <c r="G56" s="4"/>
      <c r="H56" s="4"/>
      <c r="I56" s="4"/>
    </row>
    <row r="57" spans="1:9">
      <c r="A57" s="6"/>
      <c r="B57" s="6"/>
      <c r="C57" s="6"/>
      <c r="D57" s="6"/>
      <c r="E57" s="6"/>
      <c r="F57" s="6"/>
    </row>
    <row r="58" spans="1:9">
      <c r="A58" s="6"/>
      <c r="B58" s="6"/>
      <c r="C58" s="6"/>
      <c r="D58" s="6"/>
      <c r="E58" s="6"/>
      <c r="F58" s="6"/>
    </row>
    <row r="59" spans="1:9">
      <c r="A59" s="6" t="s">
        <v>14</v>
      </c>
      <c r="B59" s="5" t="s">
        <v>15</v>
      </c>
      <c r="C59" s="5" t="s">
        <v>15</v>
      </c>
      <c r="D59" s="5"/>
      <c r="E59" s="5"/>
      <c r="F59" s="5" t="s">
        <v>15</v>
      </c>
    </row>
  </sheetData>
  <pageMargins left="0.11811023622047245" right="0.11811023622047245" top="0.35433070866141736" bottom="0.35433070866141736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K22"/>
  <sheetViews>
    <sheetView zoomScale="90" zoomScaleNormal="90" workbookViewId="0">
      <selection activeCell="J20" sqref="J20"/>
    </sheetView>
  </sheetViews>
  <sheetFormatPr defaultRowHeight="15"/>
  <cols>
    <col min="1" max="1" width="8.28515625" style="2" customWidth="1"/>
    <col min="2" max="2" width="31.85546875" style="2" customWidth="1"/>
    <col min="3" max="3" width="32.140625" style="2" customWidth="1"/>
    <col min="4" max="4" width="16.7109375" style="2" customWidth="1"/>
    <col min="5" max="5" width="16" style="2" customWidth="1"/>
    <col min="6" max="6" width="19.140625" style="2" customWidth="1"/>
    <col min="7" max="7" width="19" style="2" customWidth="1"/>
    <col min="8" max="8" width="19.85546875" style="2" customWidth="1"/>
    <col min="9" max="9" width="21.5703125" style="2" customWidth="1"/>
    <col min="10" max="10" width="14.7109375" style="2" customWidth="1"/>
    <col min="11" max="11" width="19.140625" style="2" customWidth="1"/>
    <col min="12" max="16384" width="9.140625" style="2"/>
  </cols>
  <sheetData>
    <row r="1" spans="1:11" ht="15.75">
      <c r="A1" s="8" t="s">
        <v>242</v>
      </c>
    </row>
    <row r="3" spans="1:11">
      <c r="A3" s="1" t="s">
        <v>76</v>
      </c>
    </row>
    <row r="4" spans="1:11">
      <c r="A4" s="1"/>
    </row>
    <row r="5" spans="1:11">
      <c r="A5" s="9" t="s">
        <v>77</v>
      </c>
    </row>
    <row r="7" spans="1:11" ht="90">
      <c r="A7" s="3" t="s">
        <v>2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12</v>
      </c>
      <c r="J7" s="3" t="s">
        <v>13</v>
      </c>
      <c r="K7" s="4"/>
    </row>
    <row r="8" spans="1:1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4"/>
    </row>
    <row r="9" spans="1:1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>
      <c r="A11" s="6" t="s">
        <v>14</v>
      </c>
      <c r="B11" s="5" t="s">
        <v>15</v>
      </c>
      <c r="C11" s="5" t="s">
        <v>15</v>
      </c>
      <c r="D11" s="5" t="s">
        <v>15</v>
      </c>
      <c r="E11" s="5" t="s">
        <v>15</v>
      </c>
      <c r="F11" s="5" t="s">
        <v>15</v>
      </c>
      <c r="G11" s="5"/>
      <c r="H11" s="5"/>
      <c r="I11" s="5"/>
      <c r="J11" s="5" t="s">
        <v>15</v>
      </c>
    </row>
    <row r="13" spans="1:11">
      <c r="A13" s="10" t="s">
        <v>85</v>
      </c>
    </row>
    <row r="15" spans="1:11" ht="75">
      <c r="A15" s="3" t="s">
        <v>2</v>
      </c>
      <c r="B15" s="3" t="s">
        <v>78</v>
      </c>
      <c r="C15" s="3" t="s">
        <v>79</v>
      </c>
      <c r="D15" s="3" t="s">
        <v>80</v>
      </c>
      <c r="E15" s="3" t="s">
        <v>86</v>
      </c>
      <c r="F15" s="3" t="s">
        <v>87</v>
      </c>
      <c r="G15" s="3" t="s">
        <v>39</v>
      </c>
      <c r="H15" s="3" t="s">
        <v>83</v>
      </c>
      <c r="I15" s="3" t="s">
        <v>84</v>
      </c>
      <c r="J15" s="3" t="s">
        <v>12</v>
      </c>
      <c r="K15" s="3" t="s">
        <v>13</v>
      </c>
    </row>
    <row r="16" spans="1:11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</row>
    <row r="17" spans="1:11" ht="45">
      <c r="A17" s="37" t="s">
        <v>477</v>
      </c>
      <c r="B17" s="35" t="s">
        <v>467</v>
      </c>
      <c r="C17" s="35" t="s">
        <v>468</v>
      </c>
      <c r="D17" s="3" t="s">
        <v>504</v>
      </c>
      <c r="E17" s="45" t="s">
        <v>469</v>
      </c>
      <c r="F17" s="35" t="s">
        <v>470</v>
      </c>
      <c r="G17" s="37" t="s">
        <v>471</v>
      </c>
      <c r="H17" s="38">
        <v>56498.74</v>
      </c>
      <c r="I17" s="38">
        <f>H17</f>
        <v>56498.74</v>
      </c>
      <c r="J17" s="39">
        <f>H17/'Справка СЧА'!C123*100</f>
        <v>1.4614912233774611</v>
      </c>
      <c r="K17" s="35"/>
    </row>
    <row r="18" spans="1:11" ht="87" customHeight="1">
      <c r="A18" s="17" t="s">
        <v>478</v>
      </c>
      <c r="B18" s="35" t="s">
        <v>516</v>
      </c>
      <c r="C18" s="3" t="s">
        <v>515</v>
      </c>
      <c r="D18" s="77">
        <v>43100</v>
      </c>
      <c r="E18" s="45" t="s">
        <v>434</v>
      </c>
      <c r="F18" s="3" t="s">
        <v>514</v>
      </c>
      <c r="G18" s="17" t="s">
        <v>513</v>
      </c>
      <c r="H18" s="38">
        <v>37671.230000000003</v>
      </c>
      <c r="I18" s="38">
        <v>37671.230000000003</v>
      </c>
      <c r="J18" s="79">
        <f>H18/'Справка СЧА'!C123*100</f>
        <v>0.97446725393935707</v>
      </c>
      <c r="K18" s="35"/>
    </row>
    <row r="19" spans="1:11" ht="114.75" customHeight="1">
      <c r="A19" s="17" t="s">
        <v>479</v>
      </c>
      <c r="B19" s="35" t="s">
        <v>472</v>
      </c>
      <c r="C19" s="35" t="s">
        <v>497</v>
      </c>
      <c r="D19" s="36">
        <v>39972</v>
      </c>
      <c r="E19" s="45" t="s">
        <v>473</v>
      </c>
      <c r="F19" s="35" t="s">
        <v>475</v>
      </c>
      <c r="G19" s="41" t="s">
        <v>474</v>
      </c>
      <c r="H19" s="46">
        <v>0</v>
      </c>
      <c r="I19" s="46">
        <v>7916.98</v>
      </c>
      <c r="J19" s="47">
        <v>0</v>
      </c>
      <c r="K19" s="40"/>
    </row>
    <row r="20" spans="1:11">
      <c r="A20" s="42" t="s">
        <v>14</v>
      </c>
      <c r="B20" s="43" t="s">
        <v>15</v>
      </c>
      <c r="C20" s="43" t="s">
        <v>15</v>
      </c>
      <c r="D20" s="43" t="s">
        <v>15</v>
      </c>
      <c r="E20" s="43" t="s">
        <v>15</v>
      </c>
      <c r="F20" s="43" t="s">
        <v>15</v>
      </c>
      <c r="G20" s="5" t="s">
        <v>15</v>
      </c>
      <c r="H20" s="24">
        <f>SUM(H17:H19)</f>
        <v>94169.97</v>
      </c>
      <c r="I20" s="24">
        <f>SUM(I17:I19)</f>
        <v>102086.95</v>
      </c>
      <c r="J20" s="44">
        <v>2.4300000000000002</v>
      </c>
      <c r="K20" s="43" t="s">
        <v>15</v>
      </c>
    </row>
    <row r="22" spans="1:11">
      <c r="I22" s="50"/>
    </row>
  </sheetData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Справка СЧА</vt:lpstr>
      <vt:lpstr>III Подраздел 1</vt:lpstr>
      <vt:lpstr>III Подраздел 2</vt:lpstr>
      <vt:lpstr>III Подраздел 3</vt:lpstr>
      <vt:lpstr>III Подраздел 4</vt:lpstr>
      <vt:lpstr>III Подраздел 6</vt:lpstr>
      <vt:lpstr>III Подраздел 5</vt:lpstr>
      <vt:lpstr>III Подраздел 7</vt:lpstr>
      <vt:lpstr>III Подраздел 8</vt:lpstr>
      <vt:lpstr>IV Подраздел 1</vt:lpstr>
      <vt:lpstr>IV Подраздел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khludov@usdep.ru</dc:creator>
  <cp:lastModifiedBy>ksemenova</cp:lastModifiedBy>
  <cp:lastPrinted>2017-03-10T14:41:32Z</cp:lastPrinted>
  <dcterms:created xsi:type="dcterms:W3CDTF">2016-01-21T08:27:17Z</dcterms:created>
  <dcterms:modified xsi:type="dcterms:W3CDTF">2017-07-12T09:02:59Z</dcterms:modified>
</cp:coreProperties>
</file>